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0" windowWidth="22140" windowHeight="13740" firstSheet="1" activeTab="2"/>
    <workbookView xWindow="-120" yWindow="-120" windowWidth="24240" windowHeight="13740" activeTab="2"/>
  </bookViews>
  <sheets>
    <sheet name="CLASIFICACION GENERAL" sheetId="16" r:id="rId1"/>
    <sheet name="INSCRIPCIÓN" sheetId="1" r:id="rId2"/>
    <sheet name="Orden Carreras" sheetId="18" r:id="rId3"/>
    <sheet name="Series Mesa" sheetId="15" r:id="rId4"/>
    <sheet name="ListadoCorredores" sheetId="14" r:id="rId5"/>
    <sheet name="Bajas" sheetId="8" r:id="rId6"/>
    <sheet name="DATOS" sheetId="2" r:id="rId7"/>
    <sheet name="DorsalesSorteo" sheetId="9" r:id="rId8"/>
  </sheets>
  <definedNames>
    <definedName name="_xlnm._FilterDatabase" localSheetId="0" hidden="1">'CLASIFICACION GENERAL'!$A$71:$X$93</definedName>
    <definedName name="_xlnm._FilterDatabase" localSheetId="1" hidden="1">INSCRIPCIÓN!$A$5:$H$82</definedName>
    <definedName name="_xlnm._FilterDatabase" localSheetId="4" hidden="1">ListadoCorredores!$A$5:$M$86</definedName>
  </definedNames>
  <calcPr calcId="145621"/>
  <pivotCaches>
    <pivotCache cacheId="0" r:id="rId9"/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7" i="15" l="1"/>
  <c r="D296" i="15"/>
  <c r="D295" i="15"/>
  <c r="D294" i="15"/>
  <c r="D293" i="15"/>
  <c r="D292" i="15"/>
  <c r="D291" i="15"/>
  <c r="D290" i="15"/>
  <c r="D289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09" i="15"/>
  <c r="D208" i="15"/>
  <c r="D207" i="15"/>
  <c r="D206" i="15"/>
  <c r="D205" i="15"/>
  <c r="D204" i="15"/>
  <c r="D203" i="15"/>
  <c r="D197" i="15"/>
  <c r="D196" i="15"/>
  <c r="D195" i="15"/>
  <c r="D194" i="15"/>
  <c r="D193" i="15"/>
  <c r="D192" i="15"/>
  <c r="D186" i="15"/>
  <c r="D185" i="15"/>
  <c r="D184" i="15"/>
  <c r="D183" i="15"/>
  <c r="D182" i="15"/>
  <c r="D176" i="15"/>
  <c r="D175" i="15"/>
  <c r="D174" i="15"/>
  <c r="D166" i="15"/>
  <c r="D165" i="15"/>
  <c r="D164" i="15"/>
  <c r="D158" i="15"/>
  <c r="D157" i="15"/>
  <c r="D156" i="15"/>
  <c r="D155" i="15"/>
  <c r="D154" i="15"/>
  <c r="D153" i="15"/>
  <c r="D147" i="15"/>
  <c r="D146" i="15"/>
  <c r="D145" i="15"/>
  <c r="D144" i="15"/>
  <c r="D143" i="15"/>
  <c r="D142" i="15"/>
  <c r="D136" i="15"/>
  <c r="D135" i="15"/>
  <c r="D134" i="15"/>
  <c r="D133" i="15"/>
  <c r="D132" i="15"/>
  <c r="D126" i="15"/>
  <c r="D125" i="15"/>
  <c r="D124" i="15"/>
  <c r="D97" i="15"/>
  <c r="D96" i="15"/>
  <c r="D95" i="15"/>
  <c r="D94" i="15"/>
  <c r="D93" i="15"/>
  <c r="D91" i="15"/>
  <c r="D90" i="15"/>
  <c r="D89" i="15"/>
  <c r="D88" i="15"/>
  <c r="D87" i="15"/>
  <c r="D85" i="15"/>
  <c r="D84" i="15"/>
  <c r="D83" i="15"/>
  <c r="D82" i="15"/>
  <c r="D81" i="15"/>
  <c r="D53" i="15"/>
  <c r="D52" i="15"/>
  <c r="D51" i="15"/>
  <c r="D50" i="15"/>
  <c r="D49" i="15"/>
  <c r="D48" i="15"/>
  <c r="D46" i="15"/>
  <c r="D45" i="15"/>
  <c r="D44" i="15"/>
  <c r="D43" i="15"/>
  <c r="D42" i="15"/>
  <c r="D40" i="15"/>
  <c r="D39" i="15"/>
  <c r="D38" i="15"/>
  <c r="D37" i="15"/>
  <c r="D36" i="15"/>
  <c r="D15" i="15"/>
  <c r="D14" i="15"/>
  <c r="D13" i="15"/>
  <c r="D7" i="15"/>
  <c r="D8" i="15"/>
  <c r="D9" i="15"/>
  <c r="D6" i="15"/>
  <c r="L8" i="14"/>
  <c r="M8" i="14"/>
  <c r="L9" i="14"/>
  <c r="M9" i="14"/>
  <c r="L10" i="14"/>
  <c r="M10" i="14"/>
  <c r="L11" i="14"/>
  <c r="M11" i="14"/>
  <c r="L12" i="14"/>
  <c r="M12" i="14"/>
  <c r="L13" i="14"/>
  <c r="M13" i="14"/>
  <c r="L14" i="14"/>
  <c r="M14" i="14"/>
  <c r="L15" i="14"/>
  <c r="M15" i="14"/>
  <c r="L16" i="14"/>
  <c r="M16" i="14"/>
  <c r="L17" i="14"/>
  <c r="M17" i="14"/>
  <c r="L18" i="14"/>
  <c r="M18" i="14"/>
  <c r="L19" i="14"/>
  <c r="M19" i="14"/>
  <c r="L20" i="14"/>
  <c r="M20" i="14"/>
  <c r="L21" i="14"/>
  <c r="M21" i="14"/>
  <c r="L22" i="14"/>
  <c r="M22" i="14"/>
  <c r="L23" i="14"/>
  <c r="M23" i="14"/>
  <c r="L24" i="14"/>
  <c r="M24" i="14"/>
  <c r="L25" i="14"/>
  <c r="M25" i="14"/>
  <c r="L26" i="14"/>
  <c r="M26" i="14"/>
  <c r="L27" i="14"/>
  <c r="M27" i="14"/>
  <c r="L28" i="14"/>
  <c r="M28" i="14"/>
  <c r="L29" i="14"/>
  <c r="M29" i="14"/>
  <c r="L30" i="14"/>
  <c r="M30" i="14"/>
  <c r="L31" i="14"/>
  <c r="M31" i="14"/>
  <c r="L32" i="14"/>
  <c r="M32" i="14"/>
  <c r="L33" i="14"/>
  <c r="M33" i="14"/>
  <c r="L34" i="14"/>
  <c r="M34" i="14"/>
  <c r="L35" i="14"/>
  <c r="M35" i="14"/>
  <c r="L36" i="14"/>
  <c r="M36" i="14"/>
  <c r="L37" i="14"/>
  <c r="M37" i="14"/>
  <c r="L38" i="14"/>
  <c r="M38" i="14"/>
  <c r="L39" i="14"/>
  <c r="M39" i="14"/>
  <c r="L40" i="14"/>
  <c r="M40" i="14"/>
  <c r="L41" i="14"/>
  <c r="M41" i="14"/>
  <c r="L42" i="14"/>
  <c r="M42" i="14"/>
  <c r="L43" i="14"/>
  <c r="M43" i="14"/>
  <c r="L44" i="14"/>
  <c r="M44" i="14"/>
  <c r="L45" i="14"/>
  <c r="M45" i="14"/>
  <c r="L46" i="14"/>
  <c r="M46" i="14"/>
  <c r="L47" i="14"/>
  <c r="M47" i="14"/>
  <c r="L48" i="14"/>
  <c r="M48" i="14"/>
  <c r="L49" i="14"/>
  <c r="M49" i="14"/>
  <c r="L50" i="14"/>
  <c r="M50" i="14"/>
  <c r="L51" i="14"/>
  <c r="M51" i="14"/>
  <c r="L52" i="14"/>
  <c r="M52" i="14"/>
  <c r="L53" i="14"/>
  <c r="M53" i="14"/>
  <c r="L54" i="14"/>
  <c r="M54" i="14"/>
  <c r="L55" i="14"/>
  <c r="M55" i="14"/>
  <c r="L56" i="14"/>
  <c r="M56" i="14"/>
  <c r="L57" i="14"/>
  <c r="M57" i="14"/>
  <c r="L58" i="14"/>
  <c r="M58" i="14"/>
  <c r="L59" i="14"/>
  <c r="M59" i="14"/>
  <c r="L60" i="14"/>
  <c r="M60" i="14"/>
  <c r="L61" i="14"/>
  <c r="M61" i="14"/>
  <c r="L62" i="14"/>
  <c r="M62" i="14"/>
  <c r="L63" i="14"/>
  <c r="M63" i="14"/>
  <c r="L64" i="14"/>
  <c r="M64" i="14"/>
  <c r="L65" i="14"/>
  <c r="M65" i="14"/>
  <c r="L66" i="14"/>
  <c r="M66" i="14"/>
  <c r="L67" i="14"/>
  <c r="M67" i="14"/>
  <c r="L68" i="14"/>
  <c r="M68" i="14"/>
  <c r="L69" i="14"/>
  <c r="M69" i="14"/>
  <c r="L70" i="14"/>
  <c r="M70" i="14"/>
  <c r="L71" i="14"/>
  <c r="M71" i="14"/>
  <c r="L72" i="14"/>
  <c r="M72" i="14"/>
  <c r="L73" i="14"/>
  <c r="M73" i="14"/>
  <c r="L74" i="14"/>
  <c r="M74" i="14"/>
  <c r="L75" i="14"/>
  <c r="M75" i="14"/>
  <c r="L76" i="14"/>
  <c r="M76" i="14"/>
  <c r="L77" i="14"/>
  <c r="M77" i="14"/>
  <c r="L6" i="14"/>
  <c r="M6" i="14"/>
  <c r="L78" i="14"/>
  <c r="M78" i="14"/>
  <c r="L79" i="14"/>
  <c r="M79" i="14"/>
  <c r="L80" i="14"/>
  <c r="M80" i="14"/>
  <c r="L81" i="14"/>
  <c r="M81" i="14"/>
  <c r="L82" i="14"/>
  <c r="M82" i="14"/>
  <c r="L83" i="14"/>
  <c r="M83" i="14"/>
  <c r="L84" i="14"/>
  <c r="M84" i="14"/>
  <c r="L85" i="14"/>
  <c r="M85" i="14"/>
  <c r="L86" i="14"/>
  <c r="M86" i="14"/>
  <c r="K17" i="14"/>
  <c r="K18" i="14"/>
  <c r="K19" i="14"/>
  <c r="K10" i="14"/>
  <c r="K12" i="14"/>
  <c r="K14" i="14"/>
  <c r="K24" i="14"/>
  <c r="K23" i="14"/>
  <c r="K21" i="14"/>
  <c r="K22" i="14"/>
  <c r="J17" i="14"/>
  <c r="J18" i="14"/>
  <c r="J19" i="14"/>
  <c r="J10" i="14"/>
  <c r="J12" i="14"/>
  <c r="J14" i="14"/>
  <c r="J24" i="14"/>
  <c r="J23" i="14"/>
  <c r="J21" i="14"/>
  <c r="J22" i="14"/>
  <c r="K118" i="16"/>
  <c r="I118" i="16"/>
  <c r="X118" i="16" s="1"/>
  <c r="K117" i="16"/>
  <c r="I117" i="16"/>
  <c r="X117" i="16" s="1"/>
  <c r="K116" i="16"/>
  <c r="I116" i="16"/>
  <c r="X116" i="16" s="1"/>
  <c r="K110" i="16"/>
  <c r="I110" i="16"/>
  <c r="X110" i="16" s="1"/>
  <c r="K109" i="16"/>
  <c r="I109" i="16"/>
  <c r="X109" i="16" s="1"/>
  <c r="K108" i="16"/>
  <c r="I108" i="16"/>
  <c r="X108" i="16" s="1"/>
  <c r="K107" i="16"/>
  <c r="I107" i="16"/>
  <c r="X107" i="16" s="1"/>
  <c r="X106" i="16"/>
  <c r="K105" i="16"/>
  <c r="X105" i="16" s="1"/>
  <c r="I105" i="16"/>
  <c r="X104" i="16"/>
  <c r="K104" i="16"/>
  <c r="I104" i="16"/>
  <c r="K98" i="16"/>
  <c r="I98" i="16"/>
  <c r="X98" i="16" s="1"/>
  <c r="X97" i="16"/>
  <c r="K97" i="16"/>
  <c r="I97" i="16"/>
  <c r="K96" i="16"/>
  <c r="I96" i="16"/>
  <c r="X96" i="16" s="1"/>
  <c r="K95" i="16"/>
  <c r="I95" i="16"/>
  <c r="X95" i="16" s="1"/>
  <c r="K94" i="16"/>
  <c r="I94" i="16"/>
  <c r="X94" i="16" s="1"/>
  <c r="K93" i="16"/>
  <c r="I93" i="16"/>
  <c r="X93" i="16" s="1"/>
  <c r="X92" i="16"/>
  <c r="X91" i="16"/>
  <c r="K91" i="16"/>
  <c r="I91" i="16"/>
  <c r="K90" i="16"/>
  <c r="I90" i="16"/>
  <c r="X90" i="16" s="1"/>
  <c r="K89" i="16"/>
  <c r="I89" i="16"/>
  <c r="X89" i="16" s="1"/>
  <c r="K88" i="16"/>
  <c r="I88" i="16"/>
  <c r="X88" i="16" s="1"/>
  <c r="K87" i="16"/>
  <c r="I87" i="16"/>
  <c r="X87" i="16" s="1"/>
  <c r="K86" i="16"/>
  <c r="X86" i="16" s="1"/>
  <c r="I86" i="16"/>
  <c r="X85" i="16"/>
  <c r="K85" i="16"/>
  <c r="I85" i="16"/>
  <c r="K84" i="16"/>
  <c r="I84" i="16"/>
  <c r="X84" i="16" s="1"/>
  <c r="X78" i="16"/>
  <c r="X72" i="16"/>
  <c r="X71" i="16"/>
  <c r="X70" i="16"/>
  <c r="X69" i="16"/>
  <c r="X68" i="16"/>
  <c r="X67" i="16"/>
  <c r="K66" i="16"/>
  <c r="X66" i="16" s="1"/>
  <c r="I66" i="16"/>
  <c r="X65" i="16"/>
  <c r="K65" i="16"/>
  <c r="I65" i="16"/>
  <c r="K64" i="16"/>
  <c r="I64" i="16"/>
  <c r="X64" i="16" s="1"/>
  <c r="X63" i="16"/>
  <c r="K63" i="16"/>
  <c r="I63" i="16"/>
  <c r="K62" i="16"/>
  <c r="I62" i="16"/>
  <c r="X62" i="16" s="1"/>
  <c r="K61" i="16"/>
  <c r="I61" i="16"/>
  <c r="X61" i="16" s="1"/>
  <c r="K60" i="16"/>
  <c r="I60" i="16"/>
  <c r="X60" i="16" s="1"/>
  <c r="K59" i="16"/>
  <c r="I59" i="16"/>
  <c r="X59" i="16" s="1"/>
  <c r="K58" i="16"/>
  <c r="X58" i="16" s="1"/>
  <c r="I58" i="16"/>
  <c r="X57" i="16"/>
  <c r="K57" i="16"/>
  <c r="I57" i="16"/>
  <c r="K56" i="16"/>
  <c r="I56" i="16"/>
  <c r="X56" i="16" s="1"/>
  <c r="X50" i="16"/>
  <c r="K49" i="16"/>
  <c r="I49" i="16"/>
  <c r="X49" i="16" s="1"/>
  <c r="K48" i="16"/>
  <c r="I48" i="16"/>
  <c r="X48" i="16" s="1"/>
  <c r="K47" i="16"/>
  <c r="X47" i="16" s="1"/>
  <c r="I47" i="16"/>
  <c r="X46" i="16"/>
  <c r="K46" i="16"/>
  <c r="I46" i="16"/>
  <c r="K45" i="16"/>
  <c r="I45" i="16"/>
  <c r="X45" i="16" s="1"/>
  <c r="X44" i="16"/>
  <c r="K44" i="16"/>
  <c r="I44" i="16"/>
  <c r="K43" i="16"/>
  <c r="I43" i="16"/>
  <c r="X43" i="16" s="1"/>
  <c r="K37" i="16"/>
  <c r="I37" i="16"/>
  <c r="X37" i="16" s="1"/>
  <c r="K36" i="16"/>
  <c r="I36" i="16"/>
  <c r="X36" i="16" s="1"/>
  <c r="K35" i="16"/>
  <c r="I35" i="16"/>
  <c r="X35" i="16" s="1"/>
  <c r="K34" i="16"/>
  <c r="X34" i="16" s="1"/>
  <c r="I34" i="16"/>
  <c r="X33" i="16"/>
  <c r="K33" i="16"/>
  <c r="I33" i="16"/>
  <c r="K32" i="16"/>
  <c r="I32" i="16"/>
  <c r="X32" i="16" s="1"/>
  <c r="X31" i="16"/>
  <c r="K31" i="16"/>
  <c r="I31" i="16"/>
  <c r="X25" i="16"/>
  <c r="X24" i="16"/>
  <c r="K23" i="16"/>
  <c r="I23" i="16"/>
  <c r="X23" i="16" s="1"/>
  <c r="X22" i="16"/>
  <c r="K22" i="16"/>
  <c r="I22" i="16"/>
  <c r="K21" i="16"/>
  <c r="I21" i="16"/>
  <c r="X21" i="16" s="1"/>
  <c r="K20" i="16"/>
  <c r="I20" i="16"/>
  <c r="X20" i="16" s="1"/>
  <c r="K19" i="16"/>
  <c r="I19" i="16"/>
  <c r="X19" i="16" s="1"/>
  <c r="K18" i="16"/>
  <c r="I18" i="16"/>
  <c r="X18" i="16" s="1"/>
  <c r="X12" i="16"/>
  <c r="X11" i="16"/>
  <c r="X10" i="16"/>
  <c r="X9" i="16"/>
  <c r="K9" i="16"/>
  <c r="I9" i="16"/>
  <c r="K8" i="16"/>
  <c r="I8" i="16"/>
  <c r="X8" i="16" s="1"/>
  <c r="X7" i="16"/>
  <c r="K7" i="16"/>
  <c r="I7" i="16"/>
  <c r="C286" i="15" l="1"/>
  <c r="C285" i="15"/>
  <c r="C235" i="15"/>
  <c r="C234" i="15"/>
  <c r="C212" i="15"/>
  <c r="C211" i="15"/>
  <c r="C200" i="15"/>
  <c r="C199" i="15"/>
  <c r="C189" i="15"/>
  <c r="C188" i="15"/>
  <c r="C179" i="15"/>
  <c r="C178" i="15"/>
  <c r="C171" i="15"/>
  <c r="C170" i="15"/>
  <c r="C161" i="15"/>
  <c r="C160" i="15"/>
  <c r="C150" i="15"/>
  <c r="C149" i="15"/>
  <c r="C118" i="15"/>
  <c r="D118" i="15" s="1"/>
  <c r="C117" i="15"/>
  <c r="D117" i="15" s="1"/>
  <c r="C116" i="15"/>
  <c r="D116" i="15" s="1"/>
  <c r="C115" i="15"/>
  <c r="D115" i="15" s="1"/>
  <c r="C114" i="15"/>
  <c r="D114" i="15" s="1"/>
  <c r="C113" i="15"/>
  <c r="D113" i="15" s="1"/>
  <c r="C111" i="15"/>
  <c r="D111" i="15" s="1"/>
  <c r="C110" i="15"/>
  <c r="D110" i="15" s="1"/>
  <c r="C109" i="15"/>
  <c r="D109" i="15" s="1"/>
  <c r="C108" i="15"/>
  <c r="D108" i="15" s="1"/>
  <c r="C107" i="15"/>
  <c r="D107" i="15" s="1"/>
  <c r="C106" i="15"/>
  <c r="D106" i="15" s="1"/>
  <c r="C104" i="15"/>
  <c r="D104" i="15" s="1"/>
  <c r="C103" i="15"/>
  <c r="D103" i="15" s="1"/>
  <c r="C102" i="15"/>
  <c r="D102" i="15" s="1"/>
  <c r="C78" i="15"/>
  <c r="C77" i="15"/>
  <c r="C75" i="15"/>
  <c r="D75" i="15" s="1"/>
  <c r="C74" i="15"/>
  <c r="D74" i="15" s="1"/>
  <c r="C73" i="15"/>
  <c r="D73" i="15" s="1"/>
  <c r="C68" i="15"/>
  <c r="D68" i="15" s="1"/>
  <c r="C67" i="15"/>
  <c r="D67" i="15" s="1"/>
  <c r="C66" i="15"/>
  <c r="D66" i="15" s="1"/>
  <c r="C65" i="15"/>
  <c r="D65" i="15" s="1"/>
  <c r="C64" i="15"/>
  <c r="D64" i="15" s="1"/>
  <c r="C63" i="15"/>
  <c r="D63" i="15" s="1"/>
  <c r="C61" i="15"/>
  <c r="D61" i="15" s="1"/>
  <c r="C60" i="15"/>
  <c r="D60" i="15" s="1"/>
  <c r="C59" i="15"/>
  <c r="D59" i="15" s="1"/>
  <c r="C58" i="15"/>
  <c r="D58" i="15" s="1"/>
  <c r="C139" i="15"/>
  <c r="C138" i="15"/>
  <c r="C129" i="15"/>
  <c r="C128" i="15"/>
  <c r="C121" i="15"/>
  <c r="C120" i="15"/>
  <c r="C29" i="15"/>
  <c r="D29" i="15" s="1"/>
  <c r="C28" i="15"/>
  <c r="D28" i="15" s="1"/>
  <c r="C27" i="15"/>
  <c r="D27" i="15" s="1"/>
  <c r="C26" i="15"/>
  <c r="D26" i="15" s="1"/>
  <c r="C21" i="15"/>
  <c r="D21" i="15" s="1"/>
  <c r="C20" i="15"/>
  <c r="D20" i="15" s="1"/>
  <c r="C19" i="15"/>
  <c r="D19" i="15" s="1"/>
  <c r="C33" i="15"/>
  <c r="C32" i="15"/>
  <c r="C72" i="15"/>
  <c r="D72" i="15" s="1"/>
  <c r="C71" i="15"/>
  <c r="D71" i="15" s="1"/>
  <c r="C70" i="15"/>
  <c r="D70" i="15" s="1"/>
  <c r="C3" i="15"/>
  <c r="C2" i="15"/>
  <c r="E7" i="1"/>
  <c r="H7" i="1" s="1"/>
  <c r="E14" i="1"/>
  <c r="H14" i="1" s="1"/>
  <c r="E15" i="1"/>
  <c r="H15" i="1" s="1"/>
  <c r="E28" i="1"/>
  <c r="H28" i="1" s="1"/>
  <c r="E29" i="1"/>
  <c r="H29" i="1" s="1"/>
  <c r="E30" i="1"/>
  <c r="H30" i="1" s="1"/>
  <c r="E31" i="1"/>
  <c r="H31" i="1" s="1"/>
  <c r="E32" i="1"/>
  <c r="H32" i="1" s="1"/>
  <c r="E43" i="1"/>
  <c r="H43" i="1" s="1"/>
  <c r="E44" i="1"/>
  <c r="H44" i="1" s="1"/>
  <c r="E45" i="1"/>
  <c r="H45" i="1" s="1"/>
  <c r="E46" i="1"/>
  <c r="H46" i="1" s="1"/>
  <c r="E47" i="1"/>
  <c r="H47" i="1" s="1"/>
  <c r="E59" i="1"/>
  <c r="H59" i="1" s="1"/>
  <c r="E60" i="1"/>
  <c r="H60" i="1" s="1"/>
  <c r="E61" i="1"/>
  <c r="H61" i="1" s="1"/>
  <c r="E58" i="1"/>
  <c r="H58" i="1" s="1"/>
  <c r="E66" i="1"/>
  <c r="H66" i="1" s="1"/>
  <c r="E64" i="1"/>
  <c r="H64" i="1" s="1"/>
  <c r="E8" i="1"/>
  <c r="H8" i="1" s="1"/>
  <c r="E11" i="1"/>
  <c r="H11" i="1" s="1"/>
  <c r="E10" i="1"/>
  <c r="H10" i="1" s="1"/>
  <c r="E9" i="1"/>
  <c r="H9" i="1" s="1"/>
  <c r="E23" i="1"/>
  <c r="H23" i="1" s="1"/>
  <c r="E17" i="1"/>
  <c r="H17" i="1" s="1"/>
  <c r="E22" i="1"/>
  <c r="H22" i="1" s="1"/>
  <c r="E24" i="1"/>
  <c r="H24" i="1" s="1"/>
  <c r="E38" i="1"/>
  <c r="H38" i="1" s="1"/>
  <c r="E37" i="1"/>
  <c r="H37" i="1" s="1"/>
  <c r="E39" i="1"/>
  <c r="H39" i="1" s="1"/>
  <c r="E36" i="1"/>
  <c r="H36" i="1" s="1"/>
  <c r="E35" i="1"/>
  <c r="H35" i="1" s="1"/>
  <c r="E50" i="1"/>
  <c r="H50" i="1" s="1"/>
  <c r="E52" i="1"/>
  <c r="H52" i="1" s="1"/>
  <c r="E51" i="1"/>
  <c r="H51" i="1" s="1"/>
  <c r="E54" i="1"/>
  <c r="H54" i="1" s="1"/>
  <c r="E53" i="1"/>
  <c r="H53" i="1" s="1"/>
  <c r="E65" i="1"/>
  <c r="H65" i="1" s="1"/>
  <c r="E6" i="1"/>
  <c r="H6" i="1" s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42" i="1"/>
  <c r="H12" i="1"/>
  <c r="H13" i="1"/>
  <c r="H18" i="1"/>
  <c r="H19" i="1"/>
  <c r="H25" i="1"/>
  <c r="H26" i="1"/>
  <c r="H27" i="1"/>
  <c r="H40" i="1"/>
  <c r="H41" i="1"/>
  <c r="H55" i="1"/>
  <c r="H57" i="1"/>
  <c r="H56" i="1"/>
  <c r="I11" i="14"/>
  <c r="I77" i="14"/>
  <c r="I13" i="14"/>
  <c r="I6" i="14"/>
  <c r="I78" i="14"/>
  <c r="I79" i="14"/>
  <c r="I80" i="14"/>
  <c r="I81" i="14"/>
  <c r="I82" i="14"/>
  <c r="I83" i="14"/>
  <c r="I84" i="14"/>
  <c r="I85" i="14"/>
  <c r="I86" i="14"/>
  <c r="H20" i="1"/>
  <c r="H16" i="1"/>
  <c r="H48" i="1"/>
  <c r="H49" i="1"/>
  <c r="H21" i="1"/>
  <c r="H34" i="1"/>
  <c r="H33" i="1"/>
  <c r="H63" i="1"/>
  <c r="H62" i="1"/>
  <c r="K86" i="14"/>
  <c r="M7" i="14"/>
  <c r="L7" i="14"/>
  <c r="K25" i="14"/>
  <c r="K15" i="14"/>
  <c r="K20" i="14"/>
  <c r="K16" i="14"/>
  <c r="K29" i="14"/>
  <c r="K28" i="14"/>
  <c r="K27" i="14"/>
  <c r="K26" i="14"/>
  <c r="K30" i="14"/>
  <c r="K31" i="14"/>
  <c r="K7" i="14"/>
  <c r="K32" i="14"/>
  <c r="K34" i="14"/>
  <c r="K37" i="14"/>
  <c r="K33" i="14"/>
  <c r="K38" i="14"/>
  <c r="K39" i="14"/>
  <c r="K35" i="14"/>
  <c r="K36" i="14"/>
  <c r="K42" i="14"/>
  <c r="K50" i="14"/>
  <c r="K51" i="14"/>
  <c r="K41" i="14"/>
  <c r="K52" i="14"/>
  <c r="K43" i="14"/>
  <c r="K40" i="14"/>
  <c r="K45" i="14"/>
  <c r="K53" i="14"/>
  <c r="K44" i="14"/>
  <c r="K48" i="14"/>
  <c r="K49" i="14"/>
  <c r="K9" i="14"/>
  <c r="K46" i="14"/>
  <c r="K47" i="14"/>
  <c r="K54" i="14"/>
  <c r="K55" i="14"/>
  <c r="K65" i="14"/>
  <c r="K58" i="14"/>
  <c r="K68" i="14"/>
  <c r="K66" i="14"/>
  <c r="K67" i="14"/>
  <c r="K56" i="14"/>
  <c r="K59" i="14"/>
  <c r="K70" i="14"/>
  <c r="K57" i="14"/>
  <c r="K62" i="14"/>
  <c r="K69" i="14"/>
  <c r="K61" i="14"/>
  <c r="K64" i="14"/>
  <c r="K60" i="14"/>
  <c r="K63" i="14"/>
  <c r="K71" i="14"/>
  <c r="K72" i="14"/>
  <c r="K8" i="14"/>
  <c r="K75" i="14"/>
  <c r="K73" i="14"/>
  <c r="K76" i="14"/>
  <c r="K74" i="14"/>
  <c r="K6" i="14"/>
  <c r="K11" i="14"/>
  <c r="K77" i="14"/>
  <c r="K13" i="14"/>
  <c r="K78" i="14"/>
  <c r="K79" i="14"/>
  <c r="K80" i="14"/>
  <c r="K81" i="14"/>
  <c r="K82" i="14"/>
  <c r="K83" i="14"/>
  <c r="K84" i="14"/>
  <c r="K85" i="14"/>
  <c r="J86" i="14"/>
  <c r="J78" i="14"/>
  <c r="J79" i="14"/>
  <c r="J80" i="14"/>
  <c r="J81" i="14"/>
  <c r="J82" i="14"/>
  <c r="J83" i="14"/>
  <c r="J84" i="14"/>
  <c r="J85" i="14"/>
  <c r="J11" i="14"/>
  <c r="J77" i="14"/>
  <c r="J13" i="14"/>
  <c r="J6" i="14"/>
  <c r="J74" i="14"/>
  <c r="I74" i="14"/>
  <c r="J76" i="14"/>
  <c r="I76" i="14"/>
  <c r="J73" i="14"/>
  <c r="I73" i="14"/>
  <c r="J75" i="14"/>
  <c r="I75" i="14"/>
  <c r="J8" i="14"/>
  <c r="I8" i="14"/>
  <c r="J72" i="14"/>
  <c r="I72" i="14"/>
  <c r="J71" i="14"/>
  <c r="I71" i="14"/>
  <c r="J63" i="14"/>
  <c r="I63" i="14"/>
  <c r="J60" i="14"/>
  <c r="I60" i="14"/>
  <c r="J64" i="14"/>
  <c r="I64" i="14"/>
  <c r="J61" i="14"/>
  <c r="I61" i="14"/>
  <c r="J69" i="14"/>
  <c r="I69" i="14"/>
  <c r="J62" i="14"/>
  <c r="I62" i="14"/>
  <c r="J57" i="14"/>
  <c r="I57" i="14"/>
  <c r="J70" i="14"/>
  <c r="I70" i="14"/>
  <c r="J59" i="14"/>
  <c r="I59" i="14"/>
  <c r="J56" i="14"/>
  <c r="I56" i="14"/>
  <c r="J67" i="14"/>
  <c r="I67" i="14"/>
  <c r="J66" i="14"/>
  <c r="I66" i="14"/>
  <c r="J68" i="14"/>
  <c r="I68" i="14"/>
  <c r="J58" i="14"/>
  <c r="I58" i="14"/>
  <c r="J65" i="14"/>
  <c r="I65" i="14"/>
  <c r="J55" i="14"/>
  <c r="I55" i="14"/>
  <c r="J54" i="14"/>
  <c r="I54" i="14"/>
  <c r="J47" i="14"/>
  <c r="I47" i="14"/>
  <c r="J46" i="14"/>
  <c r="I46" i="14"/>
  <c r="J9" i="14"/>
  <c r="I9" i="14"/>
  <c r="J49" i="14"/>
  <c r="I49" i="14"/>
  <c r="J48" i="14"/>
  <c r="I48" i="14"/>
  <c r="J44" i="14"/>
  <c r="I44" i="14"/>
  <c r="J53" i="14"/>
  <c r="I53" i="14"/>
  <c r="J45" i="14"/>
  <c r="I45" i="14"/>
  <c r="J40" i="14"/>
  <c r="I40" i="14"/>
  <c r="J43" i="14"/>
  <c r="I43" i="14"/>
  <c r="J52" i="14"/>
  <c r="I52" i="14"/>
  <c r="J41" i="14"/>
  <c r="I41" i="14"/>
  <c r="J51" i="14"/>
  <c r="I51" i="14"/>
  <c r="J50" i="14"/>
  <c r="I50" i="14"/>
  <c r="J42" i="14"/>
  <c r="I42" i="14"/>
  <c r="J36" i="14"/>
  <c r="I36" i="14"/>
  <c r="J35" i="14"/>
  <c r="I35" i="14"/>
  <c r="J39" i="14"/>
  <c r="I39" i="14"/>
  <c r="J38" i="14"/>
  <c r="I38" i="14"/>
  <c r="J33" i="14"/>
  <c r="I33" i="14"/>
  <c r="J37" i="14"/>
  <c r="I37" i="14"/>
  <c r="J34" i="14"/>
  <c r="I34" i="14"/>
  <c r="J32" i="14"/>
  <c r="I32" i="14"/>
  <c r="J7" i="14"/>
  <c r="I7" i="14"/>
  <c r="J31" i="14"/>
  <c r="I31" i="14"/>
  <c r="J30" i="14"/>
  <c r="I30" i="14"/>
  <c r="J26" i="14"/>
  <c r="I26" i="14"/>
  <c r="J27" i="14"/>
  <c r="I27" i="14"/>
  <c r="J28" i="14"/>
  <c r="I28" i="14"/>
  <c r="J29" i="14"/>
  <c r="I29" i="14"/>
  <c r="J16" i="14"/>
  <c r="I16" i="14"/>
  <c r="J20" i="14"/>
  <c r="I20" i="14"/>
  <c r="J15" i="14"/>
  <c r="I15" i="14"/>
  <c r="J25" i="14"/>
  <c r="I25" i="14"/>
  <c r="I22" i="14"/>
  <c r="I21" i="14"/>
  <c r="I23" i="14"/>
  <c r="I24" i="14"/>
  <c r="I14" i="14"/>
  <c r="I12" i="14"/>
  <c r="I10" i="14"/>
  <c r="I19" i="14"/>
  <c r="I18" i="14"/>
  <c r="I17" i="14"/>
  <c r="L26" i="1"/>
  <c r="B65" i="9" l="1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</calcChain>
</file>

<file path=xl/sharedStrings.xml><?xml version="1.0" encoding="utf-8"?>
<sst xmlns="http://schemas.openxmlformats.org/spreadsheetml/2006/main" count="3145" uniqueCount="287">
  <si>
    <t>LIGA INTERCLUBS</t>
  </si>
  <si>
    <t>DORSAL</t>
  </si>
  <si>
    <t>APELLIDOS</t>
  </si>
  <si>
    <t>NOMBRE</t>
  </si>
  <si>
    <t>CLUB</t>
  </si>
  <si>
    <t>AÑO NACIMIENTO</t>
  </si>
  <si>
    <t>CATEGORIA</t>
  </si>
  <si>
    <t>SEXO</t>
  </si>
  <si>
    <t>SENIOR</t>
  </si>
  <si>
    <t>MASCULINO</t>
  </si>
  <si>
    <t>JUNIOR</t>
  </si>
  <si>
    <t>CP 2mil6</t>
  </si>
  <si>
    <t>FEMENINO</t>
  </si>
  <si>
    <t>MARIANISTAS</t>
  </si>
  <si>
    <t>JUVENIL</t>
  </si>
  <si>
    <t>OSCAROLLER</t>
  </si>
  <si>
    <t>INFANTIL</t>
  </si>
  <si>
    <t>ALEVIN</t>
  </si>
  <si>
    <t>BENJAMIN</t>
  </si>
  <si>
    <t>PRE-BENJAMIN</t>
  </si>
  <si>
    <t>MINI</t>
  </si>
  <si>
    <t>FECHA NACIMIENTO</t>
  </si>
  <si>
    <t>LOSTAO SIERRA</t>
  </si>
  <si>
    <t>LUCIA</t>
  </si>
  <si>
    <t>CABRERO LAVILLA</t>
  </si>
  <si>
    <t>IRENE</t>
  </si>
  <si>
    <t>ALBA</t>
  </si>
  <si>
    <t>MARIA</t>
  </si>
  <si>
    <t>DANIEL</t>
  </si>
  <si>
    <t>ARIADNA</t>
  </si>
  <si>
    <t>CUARTA JORNADA LIGA ARAGONESA</t>
  </si>
  <si>
    <t>CARLA</t>
  </si>
  <si>
    <t>IRANZU</t>
  </si>
  <si>
    <t>BUENO CARRASCOSA</t>
  </si>
  <si>
    <t>LEYRE</t>
  </si>
  <si>
    <t>DANIELA AMOR</t>
  </si>
  <si>
    <t>GIL VALENZUELA</t>
  </si>
  <si>
    <t>ALEJANDRA</t>
  </si>
  <si>
    <t>SUSIN SALGUERO</t>
  </si>
  <si>
    <t>PEREZ MORCILLO</t>
  </si>
  <si>
    <t>CANCER ZAMORA</t>
  </si>
  <si>
    <t>FERRER BROTO</t>
  </si>
  <si>
    <t>GUILLEN</t>
  </si>
  <si>
    <t>AROA</t>
  </si>
  <si>
    <t>MORER LASAOSA</t>
  </si>
  <si>
    <t>VEGA</t>
  </si>
  <si>
    <t>SARRATE OANCEA</t>
  </si>
  <si>
    <t>VALENTINA</t>
  </si>
  <si>
    <t>ADRIANA</t>
  </si>
  <si>
    <t>ALICIA</t>
  </si>
  <si>
    <t xml:space="preserve">MASCULINO </t>
  </si>
  <si>
    <t xml:space="preserve">INFANTIL </t>
  </si>
  <si>
    <t xml:space="preserve">JUVENIL </t>
  </si>
  <si>
    <t>TOTAL</t>
  </si>
  <si>
    <t>PREBENJAMIN</t>
  </si>
  <si>
    <t>PUESTO</t>
  </si>
  <si>
    <t>PUNTOS</t>
  </si>
  <si>
    <t>PAULA</t>
  </si>
  <si>
    <t>SAMARA</t>
  </si>
  <si>
    <t>CLARA</t>
  </si>
  <si>
    <t>Etiquetas de fila</t>
  </si>
  <si>
    <t>Total general</t>
  </si>
  <si>
    <t>Cuenta de NOMBRE</t>
  </si>
  <si>
    <t>LAZARO MEMBRILLA</t>
  </si>
  <si>
    <t>HERNANDEZ JIMENO</t>
  </si>
  <si>
    <t>VILLANUEVA ROMERO</t>
  </si>
  <si>
    <t>SERIE 1</t>
  </si>
  <si>
    <t>SERIE 2</t>
  </si>
  <si>
    <t>SERIE 3</t>
  </si>
  <si>
    <t>ROCIO</t>
  </si>
  <si>
    <t>Sorteo</t>
  </si>
  <si>
    <t>FINAL</t>
  </si>
  <si>
    <t>1º</t>
  </si>
  <si>
    <t>2º</t>
  </si>
  <si>
    <t>3º</t>
  </si>
  <si>
    <t>4º</t>
  </si>
  <si>
    <t>Salida</t>
  </si>
  <si>
    <t>5º</t>
  </si>
  <si>
    <t>6º</t>
  </si>
  <si>
    <t>7º</t>
  </si>
  <si>
    <t>8º</t>
  </si>
  <si>
    <t>9º</t>
  </si>
  <si>
    <t>10º</t>
  </si>
  <si>
    <t>11º</t>
  </si>
  <si>
    <t>Vuelta</t>
  </si>
  <si>
    <t>Final</t>
  </si>
  <si>
    <t>Nombre</t>
  </si>
  <si>
    <t>Antes Sorteo</t>
  </si>
  <si>
    <t>Despues Sorteo</t>
  </si>
  <si>
    <t>QUIROGA ACIN</t>
  </si>
  <si>
    <t>SAMUEL</t>
  </si>
  <si>
    <t>CPV CIERZO</t>
  </si>
  <si>
    <t xml:space="preserve">MOLINA CONTE </t>
  </si>
  <si>
    <t>OLIVIER</t>
  </si>
  <si>
    <t>Alonso de Cea</t>
  </si>
  <si>
    <t>Alba</t>
  </si>
  <si>
    <t>LECINA NAVAS</t>
  </si>
  <si>
    <t>BARRAGAN MORENO</t>
  </si>
  <si>
    <t>AMARO CAPUZ</t>
  </si>
  <si>
    <t>ESTELA</t>
  </si>
  <si>
    <t>PALLARES JUSTEL</t>
  </si>
  <si>
    <t>LOLA</t>
  </si>
  <si>
    <t>ANDREA</t>
  </si>
  <si>
    <t>VILLAR PENAGOS</t>
  </si>
  <si>
    <t>SHARON</t>
  </si>
  <si>
    <t>JAVIER</t>
  </si>
  <si>
    <t>GONZALO</t>
  </si>
  <si>
    <t>PEGUERO MESA</t>
  </si>
  <si>
    <t>CAYETANO</t>
  </si>
  <si>
    <t>DANIELA</t>
  </si>
  <si>
    <t>BLASCO SOLER</t>
  </si>
  <si>
    <t>INDEPENDIENTE</t>
  </si>
  <si>
    <t>LIGA ARAGONESA</t>
  </si>
  <si>
    <t>GÉNERO</t>
  </si>
  <si>
    <t>MASTER 60</t>
  </si>
  <si>
    <t>MASTER 50</t>
  </si>
  <si>
    <t>MASTER 40</t>
  </si>
  <si>
    <t>MASTER 30</t>
  </si>
  <si>
    <t>final</t>
  </si>
  <si>
    <t>12º</t>
  </si>
  <si>
    <t>1ª JORNADA</t>
  </si>
  <si>
    <t>2ª JORNADA</t>
  </si>
  <si>
    <t>3ª JORNADA</t>
  </si>
  <si>
    <t>4ª JORNADA</t>
  </si>
  <si>
    <t>CORTES ALZATE</t>
  </si>
  <si>
    <t>EMMA LUCIA</t>
  </si>
  <si>
    <t>NAVARRO VARGAS</t>
  </si>
  <si>
    <t>LUCÍA</t>
  </si>
  <si>
    <t>GRACIA LOIRE</t>
  </si>
  <si>
    <t>MERINO RIVERO</t>
  </si>
  <si>
    <t>MONTANER ABARCA</t>
  </si>
  <si>
    <t>ROQUE</t>
  </si>
  <si>
    <t>HERNANDEZ GIRALDA</t>
  </si>
  <si>
    <t>ALVARO</t>
  </si>
  <si>
    <t>GOICOECHEA CAMPO</t>
  </si>
  <si>
    <t>MARTÍN</t>
  </si>
  <si>
    <t>CONTIN MEZQUIDA</t>
  </si>
  <si>
    <t>ALONSO</t>
  </si>
  <si>
    <t>ESCARTÍN RIVERA</t>
  </si>
  <si>
    <t>ANDRÉS</t>
  </si>
  <si>
    <t>GONZALEZ BORIA</t>
  </si>
  <si>
    <t>ANTHONELLA</t>
  </si>
  <si>
    <t>SAMPER LLOP</t>
  </si>
  <si>
    <t>CELIA</t>
  </si>
  <si>
    <t>VIÑADO VIÑADO</t>
  </si>
  <si>
    <t>PABLO</t>
  </si>
  <si>
    <t>ADRIAN</t>
  </si>
  <si>
    <t>GONZALVO HERNANDEZ</t>
  </si>
  <si>
    <t>JULIA</t>
  </si>
  <si>
    <t>ALTABA FRAJ</t>
  </si>
  <si>
    <t>AITANA</t>
  </si>
  <si>
    <t>BELLE ANCHELERGUES</t>
  </si>
  <si>
    <t>ITZIAR</t>
  </si>
  <si>
    <t>GARCIA PASCUAL</t>
  </si>
  <si>
    <t>SEBASTIAN CABRERIZO</t>
  </si>
  <si>
    <t>ITZEL</t>
  </si>
  <si>
    <t>EZQUERRA BENEDICTO</t>
  </si>
  <si>
    <t>ALONSO DE CEA</t>
  </si>
  <si>
    <t>TRASOBARES LISBONA</t>
  </si>
  <si>
    <t>CONDE LLOPIS</t>
  </si>
  <si>
    <t>PAOLA</t>
  </si>
  <si>
    <t>ABAD CENDAN</t>
  </si>
  <si>
    <t>INSCRIPCIONES 3ª JORNADA</t>
  </si>
  <si>
    <t>AÑO</t>
  </si>
  <si>
    <t>CATEGORIA CALCULADA</t>
  </si>
  <si>
    <t>CLASIFICACION</t>
  </si>
  <si>
    <t>APELLIDOS-NOMBRE</t>
  </si>
  <si>
    <t>ORDEN</t>
  </si>
  <si>
    <t>Nombre2</t>
  </si>
  <si>
    <t>Club2</t>
  </si>
  <si>
    <t>Sexo2</t>
  </si>
  <si>
    <t>GARCIA GABASA</t>
  </si>
  <si>
    <t>MARTINA</t>
  </si>
  <si>
    <t>(en blanco)</t>
  </si>
  <si>
    <t>ORDEN DE PRUEBAS II JORNADA LIGA ARAGONESA (27 ABRIL 2024)</t>
  </si>
  <si>
    <t>Hora</t>
  </si>
  <si>
    <t>CLASIFICACIÓN</t>
  </si>
  <si>
    <t>Distancia</t>
  </si>
  <si>
    <t>Moladidad</t>
  </si>
  <si>
    <t>Fase</t>
  </si>
  <si>
    <t>CALENTAMIENTO MINI / PREBENJAMÍN / BENJAMÍN</t>
  </si>
  <si>
    <t>CALENTAMIENTO ALEVÍN / INFANTIL / JUVENIL</t>
  </si>
  <si>
    <t>Femenino</t>
  </si>
  <si>
    <t>1 Serie</t>
  </si>
  <si>
    <t xml:space="preserve">prebenjamin </t>
  </si>
  <si>
    <t>2 Series</t>
  </si>
  <si>
    <t>Masculino</t>
  </si>
  <si>
    <t>Series</t>
  </si>
  <si>
    <t>DESCANSO 10 MINUTOS</t>
  </si>
  <si>
    <t>Linea</t>
  </si>
  <si>
    <t>Categoria</t>
  </si>
  <si>
    <t>Sexo</t>
  </si>
  <si>
    <t>PATINADORES</t>
  </si>
  <si>
    <t>Orden</t>
  </si>
  <si>
    <t>FINAL B</t>
  </si>
  <si>
    <t>FINAL A</t>
  </si>
  <si>
    <t>FINAL C</t>
  </si>
  <si>
    <t>Serie 1</t>
  </si>
  <si>
    <t>Serie 2</t>
  </si>
  <si>
    <t>Serie 3</t>
  </si>
  <si>
    <t>Carreras largas</t>
  </si>
  <si>
    <t>13º</t>
  </si>
  <si>
    <t xml:space="preserve">=/&gt;2006 </t>
  </si>
  <si>
    <t>1995 - 1986</t>
  </si>
  <si>
    <t>1985 - 1976</t>
  </si>
  <si>
    <t>1965 - 1956</t>
  </si>
  <si>
    <t>1975 - 1966</t>
  </si>
  <si>
    <t>INSCRIPCIONES TERCERA JORNADA</t>
  </si>
  <si>
    <t>MOLINA CONTE</t>
  </si>
  <si>
    <t>SHANNON</t>
  </si>
  <si>
    <t>GIRALDO SANADOR</t>
  </si>
  <si>
    <t>CHLOE</t>
  </si>
  <si>
    <t>ROMANCE ROMERO</t>
  </si>
  <si>
    <t>LILLO LAMARACA</t>
  </si>
  <si>
    <t>ALEJANDRO</t>
  </si>
  <si>
    <t>Sánchez Garín</t>
  </si>
  <si>
    <t>Lena</t>
  </si>
  <si>
    <t>MARTIN</t>
  </si>
  <si>
    <t>GARCIA LOPEZ</t>
  </si>
  <si>
    <t>OUIROGA ACIN</t>
  </si>
  <si>
    <t>VICENTE SERRANO</t>
  </si>
  <si>
    <t>LOJA ALVAREZ</t>
  </si>
  <si>
    <t>IRIS</t>
  </si>
  <si>
    <t>VINADO VINADO</t>
  </si>
  <si>
    <t>SANCHEZ GARIN</t>
  </si>
  <si>
    <t>LEO</t>
  </si>
  <si>
    <t>PAΝO BOBE</t>
  </si>
  <si>
    <t>CHINORIAS OTIN</t>
  </si>
  <si>
    <t>PASAMAR HERRERO</t>
  </si>
  <si>
    <t>CASTELLOR</t>
  </si>
  <si>
    <t>GARCIA GBASA</t>
  </si>
  <si>
    <t>GARCIA OVALLE</t>
  </si>
  <si>
    <t>MOLINA CANTE</t>
  </si>
  <si>
    <t>HERNANDEZ CAPAPE</t>
  </si>
  <si>
    <t>LAURA</t>
  </si>
  <si>
    <t>CASTILLO BURRULL</t>
  </si>
  <si>
    <t>HERNANDEZ JIMΕΝΟ</t>
  </si>
  <si>
    <t xml:space="preserve">VICENTE SERRANO </t>
  </si>
  <si>
    <t>PAÑO BOBE</t>
  </si>
  <si>
    <t>PALLARÉS JUSTEL</t>
  </si>
  <si>
    <t xml:space="preserve">LILLO LAMARACA </t>
  </si>
  <si>
    <t>ISMAEL</t>
  </si>
  <si>
    <t>LOWEL</t>
  </si>
  <si>
    <t>LENA</t>
  </si>
  <si>
    <t>FEMENINO -MASCULINO</t>
  </si>
  <si>
    <t>Benjamin</t>
  </si>
  <si>
    <t>200m</t>
  </si>
  <si>
    <t>500m +D</t>
  </si>
  <si>
    <t>300m +D</t>
  </si>
  <si>
    <t>1000m</t>
  </si>
  <si>
    <t>5000m eliminacion</t>
  </si>
  <si>
    <t>Alevin</t>
  </si>
  <si>
    <t>300m+D</t>
  </si>
  <si>
    <t>3 Series</t>
  </si>
  <si>
    <t>2 primeros a Final A, 3 y 4 Final B, Resto Final C</t>
  </si>
  <si>
    <t>Infantil</t>
  </si>
  <si>
    <t>2 Series - final A, B</t>
  </si>
  <si>
    <t>Final A y B</t>
  </si>
  <si>
    <t>3 Series - final A, B y C</t>
  </si>
  <si>
    <t>Final A, B y C</t>
  </si>
  <si>
    <t>Juvenil</t>
  </si>
  <si>
    <t>1 Seire</t>
  </si>
  <si>
    <t>500m+D</t>
  </si>
  <si>
    <t>Femenino-Masculino</t>
  </si>
  <si>
    <t>5000m</t>
  </si>
  <si>
    <t>Eliminiacion</t>
  </si>
  <si>
    <t>Femenino- Masculino</t>
  </si>
  <si>
    <t>2 primeros Final A, resto Final B</t>
  </si>
  <si>
    <t>DESCANSO</t>
  </si>
  <si>
    <t>14º</t>
  </si>
  <si>
    <t>15º</t>
  </si>
  <si>
    <t>16º</t>
  </si>
  <si>
    <t>Dorsal Eliminado</t>
  </si>
  <si>
    <t>Corredores Pista</t>
  </si>
  <si>
    <t>Campana</t>
  </si>
  <si>
    <t>Carrera</t>
  </si>
  <si>
    <t>3. El patinador eliminado se determina por el último punto del último patín en cruzar la línea de meta.</t>
  </si>
  <si>
    <t>2 Eliminados</t>
  </si>
  <si>
    <t>1 Eliminado</t>
  </si>
  <si>
    <t>LIGA ARAGONESA DE PATINAJE DE VELOCIDAD 2025</t>
  </si>
  <si>
    <t xml:space="preserve">CLASIFICACIÓN GENERAL </t>
  </si>
  <si>
    <t>CORTA</t>
  </si>
  <si>
    <t>LARGA</t>
  </si>
  <si>
    <t>GIRALDO SALVADOR</t>
  </si>
  <si>
    <t>MERIÑO RIVERO</t>
  </si>
  <si>
    <t xml:space="preserve">LOWEL ABAYOMI </t>
  </si>
  <si>
    <t>800m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</si>
</sst>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Times New Roman"/>
      <family val="1"/>
    </font>
    <font>
      <b/>
      <sz val="20"/>
      <color rgb="FF00000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</font>
    <font>
      <sz val="11"/>
      <color indexed="8"/>
      <name val="Calibri"/>
      <family val="2"/>
    </font>
    <font>
      <sz val="10"/>
      <name val="Arial"/>
    </font>
    <font>
      <b/>
      <sz val="9"/>
      <color indexed="9"/>
      <name val="Calibri"/>
      <family val="2"/>
    </font>
    <font>
      <sz val="10"/>
      <color rgb="FF000000"/>
      <name val="Calibri"/>
      <scheme val="minor"/>
    </font>
    <font>
      <sz val="12"/>
      <color theme="4" tint="-0.249977111117893"/>
      <name val="Calibri"/>
      <family val="2"/>
      <scheme val="minor"/>
    </font>
    <font>
      <sz val="8"/>
      <name val="Arial"/>
    </font>
    <font>
      <sz val="10"/>
      <color theme="1"/>
      <name val="Arial"/>
      <family val="2"/>
    </font>
    <font>
      <sz val="13.5"/>
      <color rgb="FFFFFFFF"/>
      <name val="Times New Roman"/>
      <family val="1"/>
    </font>
    <font>
      <sz val="12"/>
      <color rgb="FF000000"/>
      <name val="Aptos"/>
      <family val="2"/>
    </font>
    <font>
      <sz val="8"/>
      <color rgb="FF000000"/>
      <name val="Times New Roman"/>
      <family val="1"/>
    </font>
    <font>
      <u/>
      <sz val="7.5"/>
      <color rgb="FF006100"/>
      <name val="Times New Roman"/>
      <family val="1"/>
    </font>
    <font>
      <sz val="7.5"/>
      <color rgb="FF006100"/>
      <name val="Times New Roman"/>
      <family val="1"/>
    </font>
    <font>
      <sz val="10"/>
      <name val="Lucida casual"/>
    </font>
    <font>
      <b/>
      <sz val="12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scheme val="minor"/>
    </font>
    <font>
      <b/>
      <sz val="12"/>
      <name val="Aptos"/>
    </font>
    <font>
      <sz val="10"/>
      <name val="Aptos"/>
    </font>
    <font>
      <sz val="11"/>
      <color rgb="FF1F1F1F"/>
      <name val="Arial"/>
      <family val="2"/>
    </font>
    <font>
      <b/>
      <sz val="9"/>
      <color rgb="FFFFFFFF"/>
      <name val="Calibri"/>
      <family val="2"/>
    </font>
    <font>
      <b/>
      <sz val="15"/>
      <name val="Arial"/>
      <family val="2"/>
    </font>
    <font>
      <b/>
      <sz val="12"/>
      <color theme="1"/>
      <name val="Arial Unicode MS"/>
      <family val="2"/>
    </font>
    <font>
      <b/>
      <sz val="12"/>
      <name val="Aptos"/>
      <family val="2"/>
    </font>
    <font>
      <sz val="12"/>
      <name val="Aptos"/>
      <family val="2"/>
    </font>
    <font>
      <b/>
      <sz val="12"/>
      <color theme="1"/>
      <name val="Arial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2"/>
      <color theme="1"/>
      <name val="Arial"/>
      <family val="2"/>
      <charset val="238"/>
    </font>
    <font>
      <sz val="11"/>
      <color rgb="FF000000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00AF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10" fillId="0" borderId="2"/>
    <xf numFmtId="0" fontId="3" fillId="0" borderId="2"/>
    <xf numFmtId="0" fontId="3" fillId="0" borderId="2"/>
    <xf numFmtId="0" fontId="18" fillId="0" borderId="2"/>
    <xf numFmtId="0" fontId="21" fillId="0" borderId="2"/>
    <xf numFmtId="0" fontId="20" fillId="0" borderId="2"/>
    <xf numFmtId="0" fontId="23" fillId="0" borderId="2"/>
    <xf numFmtId="0" fontId="2" fillId="0" borderId="2"/>
    <xf numFmtId="0" fontId="26" fillId="0" borderId="2"/>
    <xf numFmtId="0" fontId="26" fillId="0" borderId="2"/>
    <xf numFmtId="0" fontId="35" fillId="0" borderId="2"/>
    <xf numFmtId="0" fontId="1" fillId="0" borderId="2"/>
    <xf numFmtId="0" fontId="34" fillId="13" borderId="2" applyNumberFormat="0" applyBorder="0" applyAlignment="0" applyProtection="0"/>
    <xf numFmtId="0" fontId="23" fillId="0" borderId="2"/>
    <xf numFmtId="0" fontId="20" fillId="0" borderId="2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4" fillId="0" borderId="3" xfId="0" applyFont="1" applyBorder="1"/>
    <xf numFmtId="0" fontId="9" fillId="0" borderId="3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0" borderId="8" xfId="0" applyFont="1" applyBorder="1"/>
    <xf numFmtId="0" fontId="0" fillId="0" borderId="5" xfId="0" applyBorder="1"/>
    <xf numFmtId="0" fontId="3" fillId="0" borderId="2" xfId="0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2" xfId="2"/>
    <xf numFmtId="0" fontId="13" fillId="0" borderId="0" xfId="0" applyFont="1" applyAlignment="1">
      <alignment vertical="center"/>
    </xf>
    <xf numFmtId="0" fontId="12" fillId="3" borderId="13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0" fontId="0" fillId="0" borderId="0" xfId="0" applyNumberFormat="1" applyAlignment="1">
      <alignment horizontal="center"/>
    </xf>
    <xf numFmtId="20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2" fillId="7" borderId="13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2" fillId="3" borderId="10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0" xfId="0" applyFont="1"/>
    <xf numFmtId="0" fontId="19" fillId="0" borderId="0" xfId="0" applyFont="1"/>
    <xf numFmtId="0" fontId="19" fillId="0" borderId="15" xfId="0" applyFont="1" applyBorder="1"/>
    <xf numFmtId="0" fontId="22" fillId="8" borderId="16" xfId="6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" fillId="0" borderId="2" xfId="8"/>
    <xf numFmtId="0" fontId="2" fillId="0" borderId="2" xfId="8" applyAlignment="1">
      <alignment horizontal="center"/>
    </xf>
    <xf numFmtId="0" fontId="0" fillId="0" borderId="0" xfId="0" quotePrefix="1"/>
    <xf numFmtId="0" fontId="0" fillId="4" borderId="0" xfId="0" applyFill="1"/>
    <xf numFmtId="0" fontId="12" fillId="0" borderId="13" xfId="0" applyFont="1" applyBorder="1" applyAlignment="1">
      <alignment horizont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0" borderId="2" xfId="8" applyFont="1" applyAlignment="1">
      <alignment horizontal="center"/>
    </xf>
    <xf numFmtId="0" fontId="23" fillId="0" borderId="2" xfId="7"/>
    <xf numFmtId="0" fontId="0" fillId="0" borderId="3" xfId="0" applyBorder="1"/>
    <xf numFmtId="0" fontId="5" fillId="0" borderId="3" xfId="0" applyFont="1" applyBorder="1" applyAlignment="1">
      <alignment horizontal="left"/>
    </xf>
    <xf numFmtId="0" fontId="8" fillId="2" borderId="19" xfId="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20" fontId="29" fillId="11" borderId="20" xfId="0" applyNumberFormat="1" applyFont="1" applyFill="1" applyBorder="1" applyAlignment="1">
      <alignment vertical="center" wrapText="1"/>
    </xf>
    <xf numFmtId="0" fontId="29" fillId="9" borderId="22" xfId="0" applyFont="1" applyFill="1" applyBorder="1" applyAlignment="1">
      <alignment horizontal="center" vertical="center" wrapText="1"/>
    </xf>
    <xf numFmtId="0" fontId="27" fillId="10" borderId="22" xfId="0" applyFont="1" applyFill="1" applyBorder="1" applyAlignment="1">
      <alignment vertical="center" wrapText="1"/>
    </xf>
    <xf numFmtId="0" fontId="31" fillId="10" borderId="2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20" fontId="29" fillId="11" borderId="21" xfId="0" applyNumberFormat="1" applyFont="1" applyFill="1" applyBorder="1" applyAlignment="1">
      <alignment vertical="center" wrapText="1"/>
    </xf>
    <xf numFmtId="0" fontId="19" fillId="12" borderId="15" xfId="0" applyFont="1" applyFill="1" applyBorder="1"/>
    <xf numFmtId="0" fontId="12" fillId="5" borderId="1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21" fillId="0" borderId="3" xfId="7" applyFont="1" applyBorder="1"/>
    <xf numFmtId="0" fontId="21" fillId="0" borderId="3" xfId="7" applyFont="1" applyBorder="1" applyAlignment="1">
      <alignment horizontal="center"/>
    </xf>
    <xf numFmtId="0" fontId="32" fillId="0" borderId="3" xfId="7" applyFont="1" applyBorder="1"/>
    <xf numFmtId="0" fontId="32" fillId="4" borderId="3" xfId="7" applyFont="1" applyFill="1" applyBorder="1" applyAlignment="1">
      <alignment horizontal="center"/>
    </xf>
    <xf numFmtId="0" fontId="33" fillId="0" borderId="3" xfId="7" applyFont="1" applyBorder="1" applyAlignment="1">
      <alignment horizontal="center"/>
    </xf>
    <xf numFmtId="0" fontId="3" fillId="0" borderId="24" xfId="0" applyFont="1" applyBorder="1" applyAlignment="1">
      <alignment horizontal="right" wrapText="1"/>
    </xf>
    <xf numFmtId="0" fontId="3" fillId="0" borderId="24" xfId="0" applyFont="1" applyBorder="1" applyAlignment="1">
      <alignment wrapText="1"/>
    </xf>
    <xf numFmtId="0" fontId="36" fillId="0" borderId="17" xfId="11" applyFont="1" applyBorder="1" applyAlignment="1">
      <alignment horizontal="center"/>
    </xf>
    <xf numFmtId="0" fontId="37" fillId="0" borderId="17" xfId="11" applyFont="1" applyBorder="1" applyAlignment="1">
      <alignment horizontal="center"/>
    </xf>
    <xf numFmtId="0" fontId="36" fillId="0" borderId="3" xfId="11" applyFont="1" applyBorder="1" applyAlignment="1">
      <alignment horizontal="center"/>
    </xf>
    <xf numFmtId="0" fontId="33" fillId="0" borderId="17" xfId="7" applyFont="1" applyBorder="1" applyAlignment="1">
      <alignment horizontal="center"/>
    </xf>
    <xf numFmtId="0" fontId="37" fillId="0" borderId="3" xfId="11" applyFont="1" applyBorder="1" applyAlignment="1">
      <alignment horizontal="left" vertical="center" wrapText="1"/>
    </xf>
    <xf numFmtId="0" fontId="37" fillId="0" borderId="3" xfId="11" applyFont="1" applyBorder="1" applyAlignment="1">
      <alignment horizontal="center"/>
    </xf>
    <xf numFmtId="0" fontId="26" fillId="0" borderId="17" xfId="1" applyFont="1" applyBorder="1" applyAlignment="1">
      <alignment horizontal="center"/>
    </xf>
    <xf numFmtId="0" fontId="21" fillId="0" borderId="17" xfId="7" applyFont="1" applyBorder="1" applyAlignment="1">
      <alignment horizontal="center"/>
    </xf>
    <xf numFmtId="0" fontId="3" fillId="0" borderId="25" xfId="0" applyFont="1" applyBorder="1"/>
    <xf numFmtId="0" fontId="0" fillId="0" borderId="26" xfId="0" applyBorder="1"/>
    <xf numFmtId="0" fontId="3" fillId="0" borderId="2" xfId="0" applyFont="1" applyBorder="1"/>
    <xf numFmtId="20" fontId="29" fillId="11" borderId="27" xfId="0" applyNumberFormat="1" applyFont="1" applyFill="1" applyBorder="1" applyAlignment="1">
      <alignment vertical="center" wrapText="1"/>
    </xf>
    <xf numFmtId="20" fontId="29" fillId="9" borderId="16" xfId="0" applyNumberFormat="1" applyFont="1" applyFill="1" applyBorder="1" applyAlignment="1">
      <alignment horizontal="right" vertical="top" wrapText="1"/>
    </xf>
    <xf numFmtId="20" fontId="29" fillId="9" borderId="18" xfId="0" applyNumberFormat="1" applyFont="1" applyFill="1" applyBorder="1" applyAlignment="1">
      <alignment horizontal="right" vertical="top" wrapText="1"/>
    </xf>
    <xf numFmtId="20" fontId="29" fillId="9" borderId="14" xfId="0" applyNumberFormat="1" applyFont="1" applyFill="1" applyBorder="1" applyAlignment="1">
      <alignment horizontal="right" vertical="top" wrapText="1"/>
    </xf>
    <xf numFmtId="20" fontId="29" fillId="11" borderId="2" xfId="0" applyNumberFormat="1" applyFont="1" applyFill="1" applyBorder="1" applyAlignment="1">
      <alignment vertical="center" wrapText="1"/>
    </xf>
    <xf numFmtId="0" fontId="29" fillId="9" borderId="13" xfId="0" applyFont="1" applyFill="1" applyBorder="1" applyAlignment="1">
      <alignment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vertical="center" wrapText="1"/>
    </xf>
    <xf numFmtId="0" fontId="29" fillId="9" borderId="14" xfId="0" applyFont="1" applyFill="1" applyBorder="1" applyAlignment="1">
      <alignment vertical="center" wrapText="1"/>
    </xf>
    <xf numFmtId="0" fontId="27" fillId="11" borderId="10" xfId="0" applyFont="1" applyFill="1" applyBorder="1" applyAlignment="1">
      <alignment vertical="center" wrapText="1"/>
    </xf>
    <xf numFmtId="0" fontId="27" fillId="11" borderId="11" xfId="0" applyFont="1" applyFill="1" applyBorder="1" applyAlignment="1">
      <alignment vertical="center" wrapText="1"/>
    </xf>
    <xf numFmtId="0" fontId="30" fillId="10" borderId="13" xfId="0" applyFont="1" applyFill="1" applyBorder="1" applyAlignment="1">
      <alignment vertical="center" wrapText="1"/>
    </xf>
    <xf numFmtId="0" fontId="29" fillId="9" borderId="16" xfId="0" applyFont="1" applyFill="1" applyBorder="1" applyAlignment="1">
      <alignment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 wrapText="1"/>
    </xf>
    <xf numFmtId="0" fontId="27" fillId="10" borderId="28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6" borderId="10" xfId="0" applyFill="1" applyBorder="1"/>
    <xf numFmtId="0" fontId="17" fillId="6" borderId="11" xfId="0" applyFont="1" applyFill="1" applyBorder="1" applyAlignment="1">
      <alignment horizontal="center" vertical="center"/>
    </xf>
    <xf numFmtId="0" fontId="0" fillId="6" borderId="11" xfId="0" applyFill="1" applyBorder="1"/>
    <xf numFmtId="0" fontId="0" fillId="6" borderId="12" xfId="0" applyFill="1" applyBorder="1"/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38" fillId="0" borderId="0" xfId="0" applyFont="1"/>
    <xf numFmtId="0" fontId="40" fillId="0" borderId="0" xfId="0" applyFont="1"/>
    <xf numFmtId="0" fontId="39" fillId="2" borderId="29" xfId="0" applyFont="1" applyFill="1" applyBorder="1" applyAlignment="1">
      <alignment horizontal="center"/>
    </xf>
    <xf numFmtId="0" fontId="39" fillId="2" borderId="30" xfId="0" applyFont="1" applyFill="1" applyBorder="1" applyAlignment="1">
      <alignment horizontal="center"/>
    </xf>
    <xf numFmtId="0" fontId="39" fillId="2" borderId="31" xfId="0" applyFont="1" applyFill="1" applyBorder="1" applyAlignment="1">
      <alignment horizontal="center"/>
    </xf>
    <xf numFmtId="0" fontId="39" fillId="2" borderId="32" xfId="0" applyFont="1" applyFill="1" applyBorder="1" applyAlignment="1">
      <alignment horizontal="center"/>
    </xf>
    <xf numFmtId="0" fontId="39" fillId="2" borderId="33" xfId="0" applyFont="1" applyFill="1" applyBorder="1" applyAlignment="1">
      <alignment horizontal="center"/>
    </xf>
    <xf numFmtId="0" fontId="39" fillId="2" borderId="34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3" fillId="0" borderId="35" xfId="0" applyFont="1" applyBorder="1" applyAlignment="1">
      <alignment horizontal="left" vertical="center" wrapText="1"/>
    </xf>
    <xf numFmtId="0" fontId="43" fillId="0" borderId="33" xfId="0" applyFont="1" applyBorder="1"/>
    <xf numFmtId="0" fontId="43" fillId="0" borderId="33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3" fillId="0" borderId="17" xfId="0" applyFont="1" applyBorder="1" applyAlignment="1">
      <alignment horizontal="left" vertical="center" wrapText="1"/>
    </xf>
    <xf numFmtId="0" fontId="43" fillId="0" borderId="3" xfId="0" applyFont="1" applyBorder="1"/>
    <xf numFmtId="0" fontId="43" fillId="0" borderId="3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2" xfId="15" applyFont="1" applyAlignment="1">
      <alignment horizontal="center"/>
    </xf>
    <xf numFmtId="0" fontId="4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/>
    <xf numFmtId="0" fontId="43" fillId="0" borderId="0" xfId="0" applyFont="1" applyAlignment="1">
      <alignment horizontal="center"/>
    </xf>
    <xf numFmtId="0" fontId="48" fillId="0" borderId="0" xfId="0" applyFont="1"/>
    <xf numFmtId="0" fontId="43" fillId="0" borderId="17" xfId="0" applyFont="1" applyBorder="1"/>
    <xf numFmtId="0" fontId="43" fillId="0" borderId="3" xfId="0" applyFont="1" applyBorder="1" applyAlignment="1">
      <alignment horizontal="left" vertical="center" wrapText="1"/>
    </xf>
    <xf numFmtId="0" fontId="43" fillId="0" borderId="35" xfId="0" applyFont="1" applyBorder="1"/>
    <xf numFmtId="0" fontId="43" fillId="0" borderId="33" xfId="0" applyFont="1" applyBorder="1" applyAlignment="1">
      <alignment horizontal="left" vertical="center" wrapText="1"/>
    </xf>
    <xf numFmtId="0" fontId="44" fillId="0" borderId="36" xfId="0" applyFont="1" applyBorder="1" applyAlignment="1">
      <alignment horizontal="center"/>
    </xf>
    <xf numFmtId="0" fontId="41" fillId="0" borderId="36" xfId="0" applyFont="1" applyBorder="1" applyAlignment="1">
      <alignment horizontal="center"/>
    </xf>
    <xf numFmtId="0" fontId="42" fillId="0" borderId="36" xfId="0" applyFont="1" applyBorder="1" applyAlignment="1">
      <alignment horizontal="center"/>
    </xf>
    <xf numFmtId="0" fontId="43" fillId="0" borderId="23" xfId="0" applyFont="1" applyBorder="1" applyAlignment="1">
      <alignment horizontal="left" vertical="center" wrapText="1"/>
    </xf>
    <xf numFmtId="0" fontId="43" fillId="0" borderId="37" xfId="0" applyFont="1" applyBorder="1"/>
    <xf numFmtId="0" fontId="43" fillId="0" borderId="36" xfId="0" applyFont="1" applyBorder="1" applyAlignment="1">
      <alignment horizontal="center"/>
    </xf>
    <xf numFmtId="0" fontId="28" fillId="0" borderId="33" xfId="0" applyFont="1" applyBorder="1"/>
    <xf numFmtId="0" fontId="0" fillId="0" borderId="12" xfId="0" applyBorder="1"/>
    <xf numFmtId="0" fontId="0" fillId="7" borderId="13" xfId="0" applyFill="1" applyBorder="1" applyAlignment="1">
      <alignment horizontal="left"/>
    </xf>
    <xf numFmtId="0" fontId="31" fillId="10" borderId="14" xfId="0" applyFont="1" applyFill="1" applyBorder="1" applyAlignment="1">
      <alignment vertical="center"/>
    </xf>
    <xf numFmtId="0" fontId="31" fillId="10" borderId="13" xfId="0" applyFont="1" applyFill="1" applyBorder="1" applyAlignment="1">
      <alignment vertical="center"/>
    </xf>
    <xf numFmtId="0" fontId="27" fillId="11" borderId="11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29" fillId="11" borderId="11" xfId="0" applyFont="1" applyFill="1" applyBorder="1" applyAlignment="1">
      <alignment vertical="center" wrapText="1"/>
    </xf>
    <xf numFmtId="0" fontId="29" fillId="11" borderId="12" xfId="0" applyFont="1" applyFill="1" applyBorder="1" applyAlignment="1">
      <alignment vertical="center" wrapText="1"/>
    </xf>
    <xf numFmtId="0" fontId="27" fillId="11" borderId="11" xfId="0" applyFont="1" applyFill="1" applyBorder="1" applyAlignment="1">
      <alignment vertical="center" wrapText="1"/>
    </xf>
    <xf numFmtId="0" fontId="27" fillId="11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2" xfId="8" applyFont="1" applyAlignment="1">
      <alignment horizontal="center"/>
    </xf>
    <xf numFmtId="0" fontId="2" fillId="0" borderId="2" xfId="8" applyAlignment="1">
      <alignment horizontal="center"/>
    </xf>
  </cellXfs>
  <cellStyles count="16">
    <cellStyle name="Énfasis5 2" xfId="13"/>
    <cellStyle name="Normal" xfId="0" builtinId="0"/>
    <cellStyle name="Normal 2" xfId="1"/>
    <cellStyle name="Normal 2 2" xfId="3"/>
    <cellStyle name="Normal 2 2 2" xfId="9"/>
    <cellStyle name="Normal 2 3" xfId="10"/>
    <cellStyle name="Normal 2 4" xfId="14"/>
    <cellStyle name="Normal 3" xfId="2"/>
    <cellStyle name="Normal 4" xfId="4"/>
    <cellStyle name="Normal 5" xfId="5"/>
    <cellStyle name="Normal 6" xfId="7"/>
    <cellStyle name="Normal 7" xfId="8"/>
    <cellStyle name="Normal 8" xfId="11"/>
    <cellStyle name="Normal 9" xfId="12"/>
    <cellStyle name="Normal_Hoja1" xfId="6"/>
    <cellStyle name="Normal_Hoja1_LISTADO CON DATOS PATINADORES 2015-CON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47625</xdr:rowOff>
    </xdr:from>
    <xdr:ext cx="2286000" cy="5429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EF4CD25-627D-469C-B08F-66B7EDD64D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47625"/>
          <a:ext cx="228600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</xdr:colOff>
      <xdr:row>0</xdr:row>
      <xdr:rowOff>53340</xdr:rowOff>
    </xdr:from>
    <xdr:ext cx="2286000" cy="54292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21CBAA49-2DD4-4DD0-B00B-2EDDA9EDFB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060" y="53340"/>
          <a:ext cx="2286000" cy="5429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</xdr:rowOff>
    </xdr:from>
    <xdr:to>
      <xdr:col>1</xdr:col>
      <xdr:colOff>1099185</xdr:colOff>
      <xdr:row>3</xdr:row>
      <xdr:rowOff>35410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A68DA8A-051A-4257-9AF7-563C649FF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240"/>
          <a:ext cx="1823085" cy="6773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vier molina" refreshedDate="45762.535409953707" createdVersion="8" refreshedVersion="8" minRefreshableVersion="3" recordCount="61">
  <cacheSource type="worksheet">
    <worksheetSource ref="A5:F66" sheet="INSCRIPCIÓN"/>
  </cacheSource>
  <cacheFields count="7">
    <cacheField name="DORSAL" numFmtId="0">
      <sharedItems containsSemiMixedTypes="0" containsString="0" containsNumber="1" containsInteger="1" minValue="6" maxValue="100"/>
    </cacheField>
    <cacheField name="APELLIDOS" numFmtId="0">
      <sharedItems/>
    </cacheField>
    <cacheField name="NOMBRE" numFmtId="0">
      <sharedItems/>
    </cacheField>
    <cacheField name="CLUB" numFmtId="0">
      <sharedItems count="4">
        <s v="CP 2mil6"/>
        <s v="MARIANISTAS"/>
        <s v="OSCAROLLER"/>
        <s v="CPV CIERZO"/>
      </sharedItems>
    </cacheField>
    <cacheField name="AÑO" numFmtId="0">
      <sharedItems containsString="0" containsBlank="1" containsNumber="1" containsInteger="1" minValue="2009" maxValue="2018"/>
    </cacheField>
    <cacheField name="CATEGORIA" numFmtId="0">
      <sharedItems count="5">
        <s v="PRE-BENJAMIN"/>
        <s v="BENJAMIN"/>
        <s v="ALEVIN"/>
        <s v="INFANTIL"/>
        <s v="JUVENIL"/>
      </sharedItems>
    </cacheField>
    <cacheField name="SEXO" numFmtId="0">
      <sharedItems count="2">
        <s v="FEMENINO"/>
        <s v="MASCULI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vier molina" refreshedDate="45762.882206018519" createdVersion="5" refreshedVersion="8" minRefreshableVersion="3" recordCount="68">
  <cacheSource type="worksheet">
    <worksheetSource ref="B4:I72" sheet="DorsalesSorteo"/>
  </cacheSource>
  <cacheFields count="8">
    <cacheField name="Sorteo" numFmtId="0">
      <sharedItems containsString="0" containsBlank="1" containsNumber="1" containsInteger="1" minValue="1" maxValue="1000" count="995">
        <n v="829"/>
        <n v="689"/>
        <n v="426"/>
        <n v="588"/>
        <n v="468"/>
        <n v="657"/>
        <n v="635"/>
        <n v="121"/>
        <n v="538"/>
        <n v="284"/>
        <n v="279"/>
        <n v="204"/>
        <n v="351"/>
        <n v="48"/>
        <n v="918"/>
        <n v="524"/>
        <n v="525"/>
        <n v="584"/>
        <n v="736"/>
        <n v="109"/>
        <n v="372"/>
        <n v="321"/>
        <n v="263"/>
        <n v="137"/>
        <n v="818"/>
        <n v="692"/>
        <n v="227"/>
        <n v="333"/>
        <n v="983"/>
        <n v="582"/>
        <n v="255"/>
        <n v="276"/>
        <n v="281"/>
        <n v="549"/>
        <n v="653"/>
        <n v="688"/>
        <n v="77"/>
        <n v="933"/>
        <n v="189"/>
        <n v="609"/>
        <n v="313"/>
        <n v="858"/>
        <n v="93"/>
        <n v="257"/>
        <n v="66"/>
        <n v="86"/>
        <n v="131"/>
        <n v="668"/>
        <n v="664"/>
        <n v="503"/>
        <n v="184"/>
        <n v="60"/>
        <n v="322"/>
        <n v="450"/>
        <n v="101"/>
        <n v="980"/>
        <n v="734"/>
        <n v="214"/>
        <n v="670"/>
        <n v="500"/>
        <m/>
        <n v="541" u="1"/>
        <n v="843" u="1"/>
        <n v="315" u="1"/>
        <n v="289" u="1"/>
        <n v="379" u="1"/>
        <n v="666" u="1"/>
        <n v="765" u="1"/>
        <n v="473" u="1"/>
        <n v="786" u="1"/>
        <n v="303" u="1"/>
        <n v="762" u="1"/>
        <n v="673" u="1"/>
        <n v="651" u="1"/>
        <n v="229" u="1"/>
        <n v="518" u="1"/>
        <n v="45" u="1"/>
        <n v="94" u="1"/>
        <n v="563" u="1"/>
        <n v="949" u="1"/>
        <n v="828" u="1"/>
        <n v="696" u="1"/>
        <n v="621" u="1"/>
        <n v="248" u="1"/>
        <n v="973" u="1"/>
        <n v="432" u="1"/>
        <n v="301" u="1"/>
        <n v="853" u="1"/>
        <n v="931" u="1"/>
        <n v="602" u="1"/>
        <n v="403" u="1"/>
        <n v="482" u="1"/>
        <n v="433" u="1"/>
        <n v="547" u="1"/>
        <n v="611" u="1"/>
        <n v="728" u="1"/>
        <n v="338" u="1"/>
        <n v="927" u="1"/>
        <n v="116" u="1"/>
        <n v="153" u="1"/>
        <n v="343" u="1"/>
        <n v="894" u="1"/>
        <n v="790" u="1"/>
        <n v="950" u="1"/>
        <n v="971" u="1"/>
        <n v="528" u="1"/>
        <n v="674" u="1"/>
        <n v="194" u="1"/>
        <n v="855" u="1"/>
        <n v="336" u="1"/>
        <n v="934" u="1"/>
        <n v="511" u="1"/>
        <n v="745" u="1"/>
        <n v="172" u="1"/>
        <n v="606" u="1"/>
        <n v="806" u="1"/>
        <n v="805" u="1"/>
        <n v="41" u="1"/>
        <n v="558" u="1"/>
        <n v="417" u="1"/>
        <n v="119" u="1"/>
        <n v="714" u="1"/>
        <n v="618" u="1"/>
        <n v="463" u="1"/>
        <n v="774" u="1"/>
        <n v="630" u="1"/>
        <n v="505" u="1"/>
        <n v="880" u="1"/>
        <n v="548" u="1"/>
        <n v="477" u="1"/>
        <n v="268" u="1"/>
        <n v="572" u="1"/>
        <n v="615" u="1"/>
        <n v="471" u="1"/>
        <n v="937" u="1"/>
        <n v="481" u="1"/>
        <n v="134" u="1"/>
        <n v="70" u="1"/>
        <n v="699" u="1"/>
        <n v="111" u="1"/>
        <n v="43" u="1"/>
        <n v="594" u="1"/>
        <n v="19" u="1"/>
        <n v="219" u="1"/>
        <n v="725" u="1"/>
        <n v="600" u="1"/>
        <n v="196" u="1"/>
        <n v="568" u="1"/>
        <n v="534" u="1"/>
        <n v="452" u="1"/>
        <n v="342" u="1"/>
        <n v="941" u="1"/>
        <n v="502" u="1"/>
        <n v="977" u="1"/>
        <n v="914" u="1"/>
        <n v="896" u="1"/>
        <n v="243" u="1"/>
        <n v="358" u="1"/>
        <n v="974" u="1"/>
        <n v="118" u="1"/>
        <n v="975" u="1"/>
        <n v="885" u="1"/>
        <n v="953" u="1"/>
        <n v="884" u="1"/>
        <n v="407" u="1"/>
        <n v="726" u="1"/>
        <n v="208" u="1"/>
        <n v="940" u="1"/>
        <n v="292" u="1"/>
        <n v="793" u="1"/>
        <n v="882" u="1"/>
        <n v="795" u="1"/>
        <n v="981" u="1"/>
        <n v="783" u="1"/>
        <n v="90" u="1"/>
        <n v="687" u="1"/>
        <n v="959" u="1"/>
        <n v="533" u="1"/>
        <n v="596" u="1"/>
        <n v="318" u="1"/>
        <n v="557" u="1"/>
        <n v="80" u="1"/>
        <n v="935" u="1"/>
        <n v="735" u="1"/>
        <n v="388" u="1"/>
        <n v="311" u="1"/>
        <n v="193" u="1"/>
        <n v="181" u="1"/>
        <n v="874" u="1"/>
        <n v="999" u="1"/>
        <n v="486" u="1"/>
        <n v="507" u="1"/>
        <n v="695" u="1"/>
        <n v="752" u="1"/>
        <n v="258" u="1"/>
        <n v="732" u="1"/>
        <n v="976" u="1"/>
        <n v="125" u="1"/>
        <n v="79" u="1"/>
        <n v="771" u="1"/>
        <n v="632" u="1"/>
        <n v="147" u="1"/>
        <n v="478" u="1"/>
        <n v="929" u="1"/>
        <n v="225" u="1"/>
        <n v="517" u="1"/>
        <n v="946" u="1"/>
        <n v="603" u="1"/>
        <n v="259" u="1"/>
        <n v="387" u="1"/>
        <n v="331" u="1"/>
        <n v="397" u="1"/>
        <n v="370" u="1"/>
        <n v="434" u="1"/>
        <n v="667" u="1"/>
        <n v="241" u="1"/>
        <n v="952" u="1"/>
        <n v="469" u="1"/>
        <n v="15" u="1"/>
        <n v="127" u="1"/>
        <n v="420" u="1"/>
        <n v="911" u="1"/>
        <n v="108" u="1"/>
        <n v="213" u="1"/>
        <n v="675" u="1"/>
        <n v="166" u="1"/>
        <n v="253" u="1"/>
        <n v="904" u="1"/>
        <n v="245" u="1"/>
        <n v="902" u="1"/>
        <n v="965" u="1"/>
        <n v="74" u="1"/>
        <n v="690" u="1"/>
        <n v="464" u="1"/>
        <n v="777" u="1"/>
        <n v="152" u="1"/>
        <n v="628" u="1"/>
        <n v="235" u="1"/>
        <n v="466" u="1"/>
        <n v="233" u="1"/>
        <n v="220" u="1"/>
        <n v="888" u="1"/>
        <n v="88" u="1"/>
        <n v="922" u="1"/>
        <n v="759" u="1"/>
        <n v="148" u="1"/>
        <n v="42" u="1"/>
        <n v="205" u="1"/>
        <n v="105" u="1"/>
        <n v="278" u="1"/>
        <n v="472" u="1"/>
        <n v="662" u="1"/>
        <n v="738" u="1"/>
        <n v="47" u="1"/>
        <n v="23" u="1"/>
        <n v="633" u="1"/>
        <n v="739" u="1"/>
        <n v="842" u="1"/>
        <n v="508" u="1"/>
        <n v="746" u="1"/>
        <n v="520" u="1"/>
        <n v="821" u="1"/>
        <n v="31" u="1"/>
        <n v="435" u="1"/>
        <n v="907" u="1"/>
        <n v="408" u="1"/>
        <n v="277" u="1"/>
        <n v="368" u="1"/>
        <n v="334" u="1"/>
        <n v="150" u="1"/>
        <n v="218" u="1"/>
        <n v="3" u="1"/>
        <n v="761" u="1"/>
        <n v="30" u="1"/>
        <n v="371" u="1"/>
        <n v="443" u="1"/>
        <n v="332" u="1"/>
        <n v="917" u="1"/>
        <n v="800" u="1"/>
        <n v="969" u="1"/>
        <n v="479" u="1"/>
        <n v="813" u="1"/>
        <n v="527" u="1"/>
        <n v="326" u="1"/>
        <n v="555" u="1"/>
        <n v="409" u="1"/>
        <n v="685" u="1"/>
        <n v="265" u="1"/>
        <n v="936" u="1"/>
        <n v="967" u="1"/>
        <n v="620" u="1"/>
        <n v="256" u="1"/>
        <n v="812" u="1"/>
        <n v="254" u="1"/>
        <n v="881" u="1"/>
        <n v="575" u="1"/>
        <n v="306" u="1"/>
        <n v="425" u="1"/>
        <n v="1" u="1"/>
        <n v="51" u="1"/>
        <n v="849" u="1"/>
        <n v="798" u="1"/>
        <n v="406" u="1"/>
        <n v="76" u="1"/>
        <n v="359" u="1"/>
        <n v="485" u="1"/>
        <n v="438" u="1"/>
        <n v="544" u="1"/>
        <n v="261" u="1"/>
        <n v="737" u="1"/>
        <n v="846" u="1"/>
        <n v="638" u="1"/>
        <n v="104" u="1"/>
        <n v="9" u="1"/>
        <n v="851" u="1"/>
        <n v="605" u="1"/>
        <n v="684" u="1"/>
        <n v="126" u="1"/>
        <n v="515" u="1"/>
        <n v="427" u="1"/>
        <n v="260" u="1"/>
        <n v="198" u="1"/>
        <n v="683" u="1"/>
        <n v="852" u="1"/>
        <n v="972" u="1"/>
        <n v="165" u="1"/>
        <n v="942" u="1"/>
        <n v="239" u="1"/>
        <n v="375" u="1"/>
        <n v="210" u="1"/>
        <n v="649" u="1"/>
        <n v="955" u="1"/>
        <n v="81" u="1"/>
        <n v="157" u="1"/>
        <n v="811" u="1"/>
        <n v="595" u="1"/>
        <n v="879" u="1"/>
        <n v="833" u="1"/>
        <n v="862" u="1"/>
        <n v="560" u="1"/>
        <n v="155" u="1"/>
        <n v="886" u="1"/>
        <n v="52" u="1"/>
        <n v="740" u="1"/>
        <n v="597" u="1"/>
        <n v="21" u="1"/>
        <n v="612" u="1"/>
        <n v="124" u="1"/>
        <n v="170" u="1"/>
        <n v="720" u="1"/>
        <n v="785" u="1"/>
        <n v="191" u="1"/>
        <n v="705" u="1"/>
        <n v="141" u="1"/>
        <n v="206" u="1"/>
        <n v="22" u="1"/>
        <n v="573" u="1"/>
        <n v="810" u="1"/>
        <n v="992" u="1"/>
        <n v="297" u="1"/>
        <n v="33" u="1"/>
        <n v="64" u="1"/>
        <n v="308" u="1"/>
        <n v="344" u="1"/>
        <n v="964" u="1"/>
        <n v="796" u="1"/>
        <n v="145" u="1"/>
        <n v="987" u="1"/>
        <n v="998" u="1"/>
        <n v="491" u="1"/>
        <n v="561" u="1"/>
        <n v="694" u="1"/>
        <n v="470" u="1"/>
        <n v="54" u="1"/>
        <n v="17" u="1"/>
        <n v="932" u="1"/>
        <n v="32" u="1"/>
        <n v="350" u="1"/>
        <n v="271" u="1"/>
        <n v="985" u="1"/>
        <n v="767" u="1"/>
        <n v="10" u="1"/>
        <n v="234" u="1"/>
        <n v="647" u="1"/>
        <n v="280" u="1"/>
        <n v="133" u="1"/>
        <n v="920" u="1"/>
        <n v="869" u="1"/>
        <n v="37" u="1"/>
        <n v="352" u="1"/>
        <n v="773" u="1"/>
        <n v="872" u="1"/>
        <n v="367" u="1"/>
        <n v="169" u="1"/>
        <n v="305" u="1"/>
        <n v="310" u="1"/>
        <n v="362" u="1"/>
        <n v="551" u="1"/>
        <n v="151" u="1"/>
        <n v="769" u="1"/>
        <n v="262" u="1"/>
        <n v="175" u="1"/>
        <n v="186" u="1"/>
        <n v="25" u="1"/>
        <n v="838" u="1"/>
        <n v="395" u="1"/>
        <n v="28" u="1"/>
        <n v="532" u="1"/>
        <n v="613" u="1"/>
        <n v="384" u="1"/>
        <n v="837" u="1"/>
        <n v="698" u="1"/>
        <n v="743" u="1"/>
        <n v="590" u="1"/>
        <n v="73" u="1"/>
        <n v="627" u="1"/>
        <n v="876" u="1"/>
        <n v="644" u="1"/>
        <n v="535" u="1"/>
        <n v="646" u="1"/>
        <n v="142" u="1"/>
        <n v="459" u="1"/>
        <n v="447" u="1"/>
        <n v="489" u="1"/>
        <n v="658" u="1"/>
        <n v="207" u="1"/>
        <n v="501" u="1"/>
        <n v="454" u="1"/>
        <n v="374" u="1"/>
        <n v="906" u="1"/>
        <n v="337" u="1"/>
        <n v="706" u="1"/>
        <n v="383" u="1"/>
        <n v="83" u="1"/>
        <n v="909" u="1"/>
        <n v="587" u="1"/>
        <n v="216" u="1"/>
        <n v="57" u="1"/>
        <n v="877" u="1"/>
        <n v="419" u="1"/>
        <n v="707" u="1"/>
        <n v="398" u="1"/>
        <n v="328" u="1"/>
        <n v="840" u="1"/>
        <n v="893" u="1"/>
        <n v="197" u="1"/>
        <n v="320" u="1"/>
        <n v="394" u="1"/>
        <n v="982" u="1"/>
        <n v="252" u="1"/>
        <n v="766" u="1"/>
        <n v="122" u="1"/>
        <n v="951" u="1"/>
        <n v="458" u="1"/>
        <n v="91" u="1"/>
        <n v="844" u="1"/>
        <n v="772" u="1"/>
        <n v="891" u="1"/>
        <n v="537" u="1"/>
        <n v="722" u="1"/>
        <n v="345" u="1"/>
        <n v="270" u="1"/>
        <n v="678" u="1"/>
        <n v="797" u="1"/>
        <n v="44" u="1"/>
        <n v="212" u="1"/>
        <n v="835" u="1"/>
        <n v="624" u="1"/>
        <n v="405" u="1"/>
        <n v="939" u="1"/>
        <n v="655" u="1"/>
        <n v="708" u="1"/>
        <n v="138" u="1"/>
        <n v="381" u="1"/>
        <n v="61" u="1"/>
        <n v="656" u="1"/>
        <n v="622" u="1"/>
        <n v="681" u="1"/>
        <n v="841" u="1"/>
        <n v="702" u="1"/>
        <n v="103" u="1"/>
        <n v="474" u="1"/>
        <n v="784" u="1"/>
        <n v="236" u="1"/>
        <n v="912" u="1"/>
        <n v="446" u="1"/>
        <n v="97" u="1"/>
        <n v="59" u="1"/>
        <n v="832" u="1"/>
        <n v="928" u="1"/>
        <n v="809" u="1"/>
        <n v="378" u="1"/>
        <n v="601" u="1"/>
        <n v="144" u="1"/>
        <n v="201" u="1"/>
        <n v="986" u="1"/>
        <n v="887" u="1"/>
        <n v="631" u="1"/>
        <n v="724" u="1"/>
        <n v="960" u="1"/>
        <n v="160" u="1"/>
        <n v="514" u="1"/>
        <n v="128" u="1"/>
        <n v="16" u="1"/>
        <n v="716" u="1"/>
        <n v="789" u="1"/>
        <n v="863" u="1"/>
        <n v="385" u="1"/>
        <n v="686" u="1"/>
        <n v="199" u="1"/>
        <n v="100" u="1"/>
        <n v="392" u="1"/>
        <n v="200" u="1"/>
        <n v="709" u="1"/>
        <n v="531" u="1"/>
        <n v="439" u="1"/>
        <n v="610" u="1"/>
        <n v="442" u="1"/>
        <n v="984" u="1"/>
        <n v="188" u="1"/>
        <n v="312" u="1"/>
        <n v="223" u="1"/>
        <n v="226" u="1"/>
        <n v="36" u="1"/>
        <n v="830" u="1"/>
        <n v="948" u="1"/>
        <n v="878" u="1"/>
        <n v="163" u="1"/>
        <n v="825" u="1"/>
        <n v="700" u="1"/>
        <n v="156" u="1"/>
        <n v="475" u="1"/>
        <n v="775" u="1"/>
        <n v="95" u="1"/>
        <n v="8" u="1"/>
        <n v="129" u="1"/>
        <n v="859" u="1"/>
        <n v="586" u="1"/>
        <n v="423" u="1"/>
        <n v="513" u="1"/>
        <n v="110" u="1"/>
        <n v="660" u="1"/>
        <n v="540" u="1"/>
        <n v="598" u="1"/>
        <n v="756" u="1"/>
        <n v="149" u="1"/>
        <n v="319" u="1"/>
        <n v="839" u="1"/>
        <n v="354" u="1"/>
        <n v="861" u="1"/>
        <n v="85" u="1"/>
        <n v="591" u="1"/>
        <n v="211" u="1"/>
        <n v="325" u="1"/>
        <n v="764" u="1"/>
        <n v="836" u="1"/>
        <n v="947" u="1"/>
        <n v="585" u="1"/>
        <n v="791" u="1"/>
        <n v="431" u="1"/>
        <n v="380" u="1"/>
        <n v="636" u="1"/>
        <n v="167" u="1"/>
        <n v="314" u="1"/>
        <n v="661" u="1"/>
        <n v="640" u="1"/>
        <n v="300" u="1"/>
        <n v="78" u="1"/>
        <n v="294" u="1"/>
        <n v="663" u="1"/>
        <n v="499" u="1"/>
        <n v="158" u="1"/>
        <n v="445" u="1"/>
        <n v="123" u="1"/>
        <n v="792" u="1"/>
        <n v="353" u="1"/>
        <n v="295" u="1"/>
        <n v="816" u="1"/>
        <n v="742" u="1"/>
        <n v="788" u="1"/>
        <n v="382" u="1"/>
        <n v="230" u="1"/>
        <n v="890" u="1"/>
        <n v="989" u="1"/>
        <n v="993" u="1"/>
        <n v="566" u="1"/>
        <n v="744" u="1"/>
        <n v="747" u="1"/>
        <n v="994" u="1"/>
        <n v="346" u="1"/>
        <n v="808" u="1"/>
        <n v="804" u="1"/>
        <n v="901" u="1"/>
        <n v="642" u="1"/>
        <n v="304" u="1"/>
        <n v="807" u="1"/>
        <n v="67" u="1"/>
        <n v="430" u="1"/>
        <n v="623" u="1"/>
        <n v="112" u="1"/>
        <n v="6" u="1"/>
        <n v="360" u="1"/>
        <n v="13" u="1"/>
        <n v="815" u="1"/>
        <n v="355" u="1"/>
        <n v="826" u="1"/>
        <n v="228" u="1"/>
        <n v="697" u="1"/>
        <n v="710" u="1"/>
        <n v="776" u="1"/>
        <n v="49" u="1"/>
        <n v="957" u="1"/>
        <n v="650" u="1"/>
        <n v="599" u="1"/>
        <n v="178" u="1"/>
        <n v="162" u="1"/>
        <n v="264" u="1"/>
        <n v="5" u="1"/>
        <n v="556" u="1"/>
        <n v="506" u="1"/>
        <n v="871" u="1"/>
        <n v="782" u="1"/>
        <n v="850" u="1"/>
        <n v="550" u="1"/>
        <n v="665" u="1"/>
        <n v="416" u="1"/>
        <n v="440" u="1"/>
        <n v="672" u="1"/>
        <n v="215" u="1"/>
        <n v="451" u="1"/>
        <n v="580" u="1"/>
        <n v="488" u="1"/>
        <n v="307" u="1"/>
        <n v="415" u="1"/>
        <n v="564" u="1"/>
        <n v="154" u="1"/>
        <n v="504" u="1"/>
        <n v="799" u="1"/>
        <n v="476" u="1"/>
        <n v="571" u="1"/>
        <n v="522" u="1"/>
        <n v="719" u="1"/>
        <n v="968" u="1"/>
        <n v="437" u="1"/>
        <n v="24" u="1"/>
        <n v="794" u="1"/>
        <n v="120" u="1"/>
        <n v="749" u="1"/>
        <n v="377" u="1"/>
        <n v="65" u="1"/>
        <n v="309" u="1"/>
        <n v="682" u="1"/>
        <n v="779" u="1"/>
        <n v="905" u="1"/>
        <n v="521" u="1"/>
        <n v="754" u="1"/>
        <n v="814" u="1"/>
        <n v="340" u="1"/>
        <n v="715" u="1"/>
        <n v="299" u="1"/>
        <n v="819" u="1"/>
        <n v="244" u="1"/>
        <n v="373" u="1"/>
        <n v="436" u="1"/>
        <n v="866" u="1"/>
        <n v="978" u="1"/>
        <n v="68" u="1"/>
        <n v="763" u="1"/>
        <n v="288" u="1"/>
        <n v="895" u="1"/>
        <n v="180" u="1"/>
        <n v="182" u="1"/>
        <n v="102" u="1"/>
        <n v="82" u="1"/>
        <n v="467" u="1"/>
        <n v="35" u="1"/>
        <n v="492" u="1"/>
        <n v="114" u="1"/>
        <n v="159" u="1"/>
        <n v="287" u="1"/>
        <n v="926" u="1"/>
        <n v="4" u="1"/>
        <n v="581" u="1"/>
        <n v="89" u="1"/>
        <n v="854" u="1"/>
        <n v="232" u="1"/>
        <n v="943" u="1"/>
        <n v="272" u="1"/>
        <n v="751" u="1"/>
        <n v="390" u="1"/>
        <n v="221" u="1"/>
        <n v="704" u="1"/>
        <n v="462" u="1"/>
        <n v="324" u="1"/>
        <n v="923" u="1"/>
        <n v="291" u="1"/>
        <n v="487" u="1"/>
        <n v="578" u="1"/>
        <n v="136" u="1"/>
        <n v="680" u="1"/>
        <n v="546" u="1"/>
        <n v="634" u="1"/>
        <n v="552" u="1"/>
        <n v="192" u="1"/>
        <n v="495" u="1"/>
        <n v="275" u="1"/>
        <n v="364" u="1"/>
        <n v="963" u="1"/>
        <n v="562" u="1"/>
        <n v="20" u="1"/>
        <n v="750" u="1"/>
        <n v="579" u="1"/>
        <n v="770" u="1"/>
        <n v="553" u="1"/>
        <n v="944" u="1"/>
        <n v="990" u="1"/>
        <n v="187" u="1"/>
        <n v="498" u="1"/>
        <n v="139" u="1"/>
        <n v="822" u="1"/>
        <n v="130" u="1"/>
        <n v="267" u="1"/>
        <n v="347" u="1"/>
        <n v="970" u="1"/>
        <n v="693" u="1"/>
        <n v="411" u="1"/>
        <n v="583" u="1"/>
        <n v="721" u="1"/>
        <n v="418" u="1"/>
        <n v="554" u="1"/>
        <n v="593" u="1"/>
        <n v="7" u="1"/>
        <n v="317" u="1"/>
        <n v="58" u="1"/>
        <n v="366" u="1"/>
        <n v="570" u="1"/>
        <n v="711" u="1"/>
        <n v="135" u="1"/>
        <n v="285" u="1"/>
        <n v="945" u="1"/>
        <n v="625" u="1"/>
        <n v="604" u="1"/>
        <n v="834" u="1"/>
        <n v="456" u="1"/>
        <n v="62" u="1"/>
        <n v="249" u="1"/>
        <n v="391" u="1"/>
        <n v="718" u="1"/>
        <n v="701" u="1"/>
        <n v="727" u="1"/>
        <n v="713" u="1"/>
        <n v="448" u="1"/>
        <n v="827" u="1"/>
        <n v="183" u="1"/>
        <n v="979" u="1"/>
        <n v="273" u="1"/>
        <n v="614" u="1"/>
        <n v="778" u="1"/>
        <n v="956" u="1"/>
        <n v="868" u="1"/>
        <n v="274" u="1"/>
        <n v="323" u="1"/>
        <n v="179" u="1"/>
        <n v="87" u="1"/>
        <n v="246" u="1"/>
        <n v="873" u="1"/>
        <n v="96" u="1"/>
        <n v="892" u="1"/>
        <n v="539" u="1"/>
        <n v="56" u="1"/>
        <n v="190" u="1"/>
        <n v="748" u="1"/>
        <n v="174" u="1"/>
        <n v="168" u="1"/>
        <n v="401" u="1"/>
        <n v="845" u="1"/>
        <n v="916" u="1"/>
        <n v="530" u="1"/>
        <n v="286" u="1"/>
        <n v="250" u="1"/>
        <n v="641" u="1"/>
        <n v="921" u="1"/>
        <n v="496" u="1"/>
        <n v="671" u="1"/>
        <n v="903" u="1"/>
        <n v="629" u="1"/>
        <n v="803" u="1"/>
        <n v="176" u="1"/>
        <n v="542" u="1"/>
        <n v="961" u="1"/>
        <n v="393" u="1"/>
        <n v="925" u="1"/>
        <n v="510" u="1"/>
        <n v="529" u="1"/>
        <n v="34" u="1"/>
        <n v="302" u="1"/>
        <n v="363" u="1"/>
        <n v="460" u="1"/>
        <n v="282" u="1"/>
        <n v="240" u="1"/>
        <n v="865" u="1"/>
        <n v="608" u="1"/>
        <n v="733" u="1"/>
        <n v="768" u="1"/>
        <n v="817" u="1"/>
        <n v="741" u="1"/>
        <n v="18" u="1"/>
        <n v="831" u="1"/>
        <n v="787" u="1"/>
        <n v="484" u="1"/>
        <n v="349" u="1"/>
        <n v="824" u="1"/>
        <n v="569" u="1"/>
        <n v="938" u="1"/>
        <n v="140" u="1"/>
        <n v="242" u="1"/>
        <n v="11" u="1"/>
        <n v="915" u="1"/>
        <n v="224" u="1"/>
        <n v="455" u="1"/>
        <n v="760" u="1"/>
        <n v="870" u="1"/>
        <n v="38" u="1"/>
        <n v="723" u="1"/>
        <n v="962" u="1"/>
        <n v="592" u="1"/>
        <n v="40" u="1"/>
        <n v="465" u="1"/>
        <n v="376" u="1"/>
        <n v="348" u="1"/>
        <n v="712" u="1"/>
        <n v="414" u="1"/>
        <n v="512" u="1"/>
        <n v="171" u="1"/>
        <n v="954" u="1"/>
        <n v="251" u="1"/>
        <n v="545" u="1"/>
        <n v="402" u="1"/>
        <n v="404" u="1"/>
        <n v="913" u="1"/>
        <n v="195" u="1"/>
        <n v="652" u="1"/>
        <n v="543" u="1"/>
        <n v="386" u="1"/>
        <n v="231" u="1"/>
        <n v="898" u="1"/>
        <n v="730" u="1"/>
        <n v="247" u="1"/>
        <n v="69" u="1"/>
        <n v="330" u="1"/>
        <n v="637" u="1"/>
        <n v="639" u="1"/>
        <n v="413" u="1"/>
        <n v="146" u="1"/>
        <n v="490" u="1"/>
        <n v="84" u="1"/>
        <n v="222" u="1"/>
        <n v="117" u="1"/>
        <n v="27" u="1"/>
        <n v="429" u="1"/>
        <n v="457" u="1"/>
        <n v="848" u="1"/>
        <n v="203" u="1"/>
        <n v="341" u="1"/>
        <n v="856" u="1"/>
        <n v="654" u="1"/>
        <n v="576" u="1"/>
        <n v="177" u="1"/>
        <n v="526" u="1"/>
        <n v="327" u="1"/>
        <n v="98" u="1"/>
        <n v="389" u="1"/>
        <n v="645" u="1"/>
        <n v="14" u="1"/>
        <n v="422" u="1"/>
        <n v="107" u="1"/>
        <n v="444" u="1"/>
        <n v="400" u="1"/>
        <n v="731" u="1"/>
        <n v="802" u="1"/>
        <n v="164" u="1"/>
        <n v="12" u="1"/>
        <n v="617" u="1"/>
        <n v="480" u="1"/>
        <n v="781" u="1"/>
        <n v="316" u="1"/>
        <n v="217" u="1"/>
        <n v="361" u="1"/>
        <n v="757" u="1"/>
        <n v="39" u="1"/>
        <n v="26" u="1"/>
        <n v="703" u="1"/>
        <n v="63" u="1"/>
        <n v="648" u="1"/>
        <n v="577" u="1"/>
        <n v="269" u="1"/>
        <n v="75" u="1"/>
        <n v="899" u="1"/>
        <n v="335" u="1"/>
        <n v="410" u="1"/>
        <n v="106" u="1"/>
        <n v="71" u="1"/>
        <n v="298" u="1"/>
        <n v="919" u="1"/>
        <n v="50" u="1"/>
        <n v="875" u="1"/>
        <n v="669" u="1"/>
        <n v="173" u="1"/>
        <n v="46" u="1"/>
        <n v="497" u="1"/>
        <n v="991" u="1"/>
        <n v="908" u="1"/>
        <n v="519" u="1"/>
        <n v="483" u="1"/>
        <n v="780" u="1"/>
        <n v="847" u="1"/>
        <n v="717" u="1"/>
        <n v="523" u="1"/>
        <n v="290" u="1"/>
        <n v="55" u="1"/>
        <n v="589" u="1"/>
        <n v="143" u="1"/>
        <n v="453" u="1"/>
        <n v="421" u="1"/>
        <n v="356" u="1"/>
        <n v="357" u="1"/>
        <n v="209" u="1"/>
        <n v="659" u="1"/>
        <n v="293" u="1"/>
        <n v="161" u="1"/>
        <n v="424" u="1"/>
        <n v="857" u="1"/>
        <n v="988" u="1"/>
        <n v="924" u="1"/>
        <n v="729" u="1"/>
        <n v="860" u="1"/>
        <n v="296" u="1"/>
        <n v="329" u="1"/>
        <n v="72" u="1"/>
        <n v="864" u="1"/>
        <n v="493" u="1"/>
        <n v="113" u="1"/>
        <n v="428" u="1"/>
        <n v="995" u="1"/>
        <n v="930" u="1"/>
        <n v="461" u="1"/>
        <n v="396" u="1"/>
        <n v="266" u="1"/>
        <n v="996" u="1"/>
        <n v="801" u="1"/>
        <n v="494" u="1"/>
        <n v="997" u="1"/>
        <n v="867" u="1"/>
        <n v="607" u="1"/>
        <n v="365" u="1"/>
        <n v="1000" u="1"/>
        <n v="132" u="1"/>
        <n v="676" u="1"/>
        <n v="399" u="1"/>
        <n v="677" u="1"/>
        <n v="679" u="1"/>
        <n v="619" u="1"/>
        <n v="339" u="1"/>
        <n v="53" u="1"/>
        <n v="99" u="1"/>
        <n v="883" u="1"/>
        <n v="753" u="1"/>
        <n v="559" u="1"/>
        <n v="820" u="1"/>
        <n v="755" u="1"/>
        <n v="691" u="1"/>
        <n v="626" u="1"/>
        <n v="185" u="1"/>
        <n v="823" u="1"/>
        <n v="758" u="1"/>
        <n v="889" u="1"/>
        <n v="202" u="1"/>
        <n v="565" u="1"/>
        <n v="441" u="1"/>
        <n v="92" u="1"/>
        <n v="567" u="1"/>
        <n v="509" u="1"/>
        <n v="897" u="1"/>
        <n v="412" u="1"/>
        <n v="574" u="1"/>
        <n v="283" u="1"/>
        <n v="237" u="1"/>
        <n v="900" u="1"/>
        <n v="966" u="1"/>
        <n v="643" u="1"/>
        <n v="238" u="1"/>
        <n v="2" u="1"/>
        <n v="29" u="1"/>
        <n v="516" u="1"/>
        <n v="449" u="1"/>
      </sharedItems>
    </cacheField>
    <cacheField name="DORSAL" numFmtId="0">
      <sharedItems containsString="0" containsBlank="1" containsNumber="1" containsInteger="1" minValue="1" maxValue="100" count="99">
        <n v="40"/>
        <n v="41"/>
        <n v="42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60"/>
        <n v="61"/>
        <n v="62"/>
        <n v="11"/>
        <n v="63"/>
        <n v="64"/>
        <n v="65"/>
        <n v="66"/>
        <n v="67"/>
        <n v="68"/>
        <n v="69"/>
        <n v="72"/>
        <n v="73"/>
        <n v="74"/>
        <n v="75"/>
        <n v="76"/>
        <n v="77"/>
        <n v="78"/>
        <n v="6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10"/>
        <n v="94"/>
        <n v="95"/>
        <n v="96"/>
        <n v="98"/>
        <n v="99"/>
        <n v="13"/>
        <n v="16"/>
        <n v="100"/>
        <m/>
        <n v="1" u="1"/>
        <n v="2" u="1"/>
        <n v="3" u="1"/>
        <n v="4" u="1"/>
        <n v="5" u="1"/>
        <n v="8" u="1"/>
        <n v="9" u="1"/>
        <n v="12" u="1"/>
        <n v="14" u="1"/>
        <n v="18" u="1"/>
        <n v="20" u="1"/>
        <n v="21" u="1"/>
        <n v="22" u="1"/>
        <n v="23" u="1"/>
        <n v="24" u="1"/>
        <n v="26" u="1"/>
        <n v="27" u="1"/>
        <n v="28" u="1"/>
        <n v="29" u="1"/>
        <n v="30" u="1"/>
        <n v="31" u="1"/>
        <n v="32" u="1"/>
        <n v="33" u="1"/>
        <n v="34" u="1"/>
        <n v="37" u="1"/>
        <n v="39" u="1"/>
        <n v="59" u="1"/>
        <n v="15" u="1"/>
        <n v="19" u="1"/>
        <n v="25" u="1"/>
        <n v="35" u="1"/>
        <n v="43" u="1"/>
        <n v="70" u="1"/>
        <n v="36" u="1"/>
        <n v="38" u="1"/>
        <n v="17" u="1"/>
        <n v="7" u="1"/>
      </sharedItems>
    </cacheField>
    <cacheField name="APELLIDOS" numFmtId="0">
      <sharedItems containsBlank="1"/>
    </cacheField>
    <cacheField name="NOMBRE" numFmtId="0">
      <sharedItems containsBlank="1"/>
    </cacheField>
    <cacheField name="CLUB" numFmtId="0">
      <sharedItems containsBlank="1"/>
    </cacheField>
    <cacheField name="AÑO NACIMIENTO" numFmtId="0">
      <sharedItems containsString="0" containsBlank="1" containsNumber="1" containsInteger="1" minValue="2009" maxValue="2018"/>
    </cacheField>
    <cacheField name="CATEGORIA" numFmtId="0">
      <sharedItems containsBlank="1" count="8">
        <s v="PRE-BENJAMIN"/>
        <s v="BENJAMIN"/>
        <s v="ALEVIN"/>
        <s v="INFANTIL"/>
        <s v="JUVENIL"/>
        <m/>
        <s v="MINI" u="1"/>
        <s v="JUNIOR" u="1"/>
      </sharedItems>
    </cacheField>
    <cacheField name="SEXO" numFmtId="0">
      <sharedItems containsBlank="1" count="3">
        <s v="FEMENINO"/>
        <s v="MASCULIN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40"/>
    <s v="CORTES ALZATE"/>
    <s v="EMMA LUCIA"/>
    <x v="0"/>
    <n v="2018"/>
    <x v="0"/>
    <x v="0"/>
  </r>
  <r>
    <n v="41"/>
    <s v="GIRALDO SANADOR"/>
    <s v="CHLOE"/>
    <x v="0"/>
    <n v="2018"/>
    <x v="0"/>
    <x v="0"/>
  </r>
  <r>
    <n v="42"/>
    <s v="SANCHEZ GARIN"/>
    <s v="LENA"/>
    <x v="1"/>
    <n v="2018"/>
    <x v="0"/>
    <x v="0"/>
  </r>
  <r>
    <n v="44"/>
    <s v="GOICOECHEA CAMPO"/>
    <s v="MARTÍN"/>
    <x v="1"/>
    <n v="2017"/>
    <x v="0"/>
    <x v="1"/>
  </r>
  <r>
    <n v="45"/>
    <s v="HERNANDEZ GIRALDA"/>
    <s v="ALVARO"/>
    <x v="1"/>
    <n v="2017"/>
    <x v="0"/>
    <x v="1"/>
  </r>
  <r>
    <n v="46"/>
    <s v="LILLO LAMARACA "/>
    <s v="ALEJANDRO"/>
    <x v="1"/>
    <n v="2018"/>
    <x v="0"/>
    <x v="1"/>
  </r>
  <r>
    <n v="47"/>
    <s v="BLASCO SOLER"/>
    <s v="DANIEL"/>
    <x v="2"/>
    <m/>
    <x v="0"/>
    <x v="1"/>
  </r>
  <r>
    <n v="48"/>
    <s v="PEGUERO MESA"/>
    <s v="CAYETANO"/>
    <x v="2"/>
    <m/>
    <x v="0"/>
    <x v="1"/>
  </r>
  <r>
    <n v="49"/>
    <s v="SAMPER LLOP"/>
    <s v="MARIA"/>
    <x v="0"/>
    <n v="2015"/>
    <x v="1"/>
    <x v="0"/>
  </r>
  <r>
    <n v="50"/>
    <s v="VICENTE SERRANO "/>
    <s v="VEGA"/>
    <x v="0"/>
    <n v="2015"/>
    <x v="1"/>
    <x v="0"/>
  </r>
  <r>
    <n v="51"/>
    <s v="CANCER ZAMORA"/>
    <s v="ALEJANDRA"/>
    <x v="3"/>
    <n v="2015"/>
    <x v="1"/>
    <x v="0"/>
  </r>
  <r>
    <n v="52"/>
    <s v="QUIROGA ACIN"/>
    <s v="MARIA"/>
    <x v="1"/>
    <n v="2015"/>
    <x v="1"/>
    <x v="0"/>
  </r>
  <r>
    <n v="53"/>
    <s v="PEREZ MORCILLO"/>
    <s v="LUCIA"/>
    <x v="2"/>
    <m/>
    <x v="1"/>
    <x v="0"/>
  </r>
  <r>
    <n v="54"/>
    <s v="SUSIN SALGUERO"/>
    <s v="ALEJANDRA"/>
    <x v="2"/>
    <m/>
    <x v="1"/>
    <x v="0"/>
  </r>
  <r>
    <n v="55"/>
    <s v="MERINO RIVERO"/>
    <s v="SAMUEL"/>
    <x v="3"/>
    <n v="2016"/>
    <x v="1"/>
    <x v="1"/>
  </r>
  <r>
    <n v="56"/>
    <s v="MOLINA CONTE"/>
    <s v="OLIVIER"/>
    <x v="3"/>
    <n v="2015"/>
    <x v="1"/>
    <x v="1"/>
  </r>
  <r>
    <n v="57"/>
    <s v="HERNANDEZ GIRALDA"/>
    <s v="ADRIAN"/>
    <x v="1"/>
    <n v="2015"/>
    <x v="1"/>
    <x v="1"/>
  </r>
  <r>
    <n v="58"/>
    <s v="LILLO LAMARACA "/>
    <s v="ADRIAN"/>
    <x v="1"/>
    <n v="2016"/>
    <x v="1"/>
    <x v="1"/>
  </r>
  <r>
    <n v="60"/>
    <s v="VIÑADO VIÑADO"/>
    <s v="PABLO"/>
    <x v="1"/>
    <n v="2015"/>
    <x v="1"/>
    <x v="1"/>
  </r>
  <r>
    <n v="61"/>
    <s v="FERRER BROTO"/>
    <s v="GUILLEN"/>
    <x v="2"/>
    <m/>
    <x v="1"/>
    <x v="1"/>
  </r>
  <r>
    <n v="62"/>
    <s v="MONTANER ABARCA"/>
    <s v="ROQUE"/>
    <x v="2"/>
    <m/>
    <x v="1"/>
    <x v="1"/>
  </r>
  <r>
    <n v="11"/>
    <s v="CASTELLOR"/>
    <s v="DANIELA"/>
    <x v="2"/>
    <m/>
    <x v="2"/>
    <x v="0"/>
  </r>
  <r>
    <n v="63"/>
    <s v="CHINORIAS OTIN"/>
    <s v="ALBA"/>
    <x v="0"/>
    <n v="2014"/>
    <x v="2"/>
    <x v="0"/>
  </r>
  <r>
    <n v="64"/>
    <s v="EZQUERRA BENEDICTO"/>
    <s v="CLARA"/>
    <x v="0"/>
    <n v="2013"/>
    <x v="2"/>
    <x v="0"/>
  </r>
  <r>
    <n v="65"/>
    <s v="GIL VALENZUELA"/>
    <s v="DANIELA AMOR"/>
    <x v="0"/>
    <n v="2013"/>
    <x v="2"/>
    <x v="0"/>
  </r>
  <r>
    <n v="66"/>
    <s v="PAÑO BOBE"/>
    <s v="LUCIA"/>
    <x v="0"/>
    <n v="2013"/>
    <x v="2"/>
    <x v="0"/>
  </r>
  <r>
    <n v="67"/>
    <s v="PASAMAR HERRERO"/>
    <s v="ROCIO"/>
    <x v="0"/>
    <n v="2014"/>
    <x v="2"/>
    <x v="0"/>
  </r>
  <r>
    <n v="68"/>
    <s v="CANCER ZAMORA"/>
    <s v="AROA"/>
    <x v="3"/>
    <n v="2013"/>
    <x v="2"/>
    <x v="0"/>
  </r>
  <r>
    <n v="69"/>
    <s v="GARCIA GABASA"/>
    <s v="MARTINA"/>
    <x v="3"/>
    <n v="2013"/>
    <x v="2"/>
    <x v="0"/>
  </r>
  <r>
    <n v="72"/>
    <s v="ALONSO DE CEA"/>
    <s v="ALBA"/>
    <x v="1"/>
    <n v="2013"/>
    <x v="2"/>
    <x v="0"/>
  </r>
  <r>
    <n v="73"/>
    <s v="BELLE ANCHELERGUES"/>
    <s v="ITZIAR"/>
    <x v="1"/>
    <n v="2013"/>
    <x v="2"/>
    <x v="0"/>
  </r>
  <r>
    <n v="74"/>
    <s v="GONZALEZ BORIA"/>
    <s v="PAULA"/>
    <x v="1"/>
    <n v="2014"/>
    <x v="2"/>
    <x v="0"/>
  </r>
  <r>
    <n v="75"/>
    <s v="LOSTAO SIERRA"/>
    <s v="LUCIA"/>
    <x v="1"/>
    <n v="2014"/>
    <x v="2"/>
    <x v="0"/>
  </r>
  <r>
    <n v="76"/>
    <s v="SEBASTIAN CABRERIZO"/>
    <s v="ITZEL"/>
    <x v="1"/>
    <n v="2013"/>
    <x v="2"/>
    <x v="0"/>
  </r>
  <r>
    <n v="77"/>
    <s v="LECINA NAVAS"/>
    <s v="LUCIA"/>
    <x v="2"/>
    <m/>
    <x v="2"/>
    <x v="0"/>
  </r>
  <r>
    <n v="78"/>
    <s v="PEGUERO MESA"/>
    <s v="DANIELA"/>
    <x v="2"/>
    <m/>
    <x v="2"/>
    <x v="0"/>
  </r>
  <r>
    <n v="6"/>
    <s v="LOWEL"/>
    <s v="ISMAEL"/>
    <x v="2"/>
    <m/>
    <x v="2"/>
    <x v="1"/>
  </r>
  <r>
    <n v="79"/>
    <s v="AMARO CAPUZ"/>
    <s v="ESTELA"/>
    <x v="0"/>
    <n v="2011"/>
    <x v="3"/>
    <x v="0"/>
  </r>
  <r>
    <n v="80"/>
    <s v="BARRAGAN MORENO"/>
    <s v="SAMARA"/>
    <x v="0"/>
    <n v="2011"/>
    <x v="3"/>
    <x v="0"/>
  </r>
  <r>
    <n v="81"/>
    <s v="BUENO CARRASCOSA"/>
    <s v="IRANZU"/>
    <x v="0"/>
    <n v="2011"/>
    <x v="3"/>
    <x v="0"/>
  </r>
  <r>
    <n v="82"/>
    <s v="CABRERO LAVILLA"/>
    <s v="MARIA"/>
    <x v="0"/>
    <n v="2012"/>
    <x v="3"/>
    <x v="0"/>
  </r>
  <r>
    <n v="83"/>
    <s v="HERNANDEZ CAPAPE"/>
    <s v="LAURA"/>
    <x v="0"/>
    <n v="2012"/>
    <x v="3"/>
    <x v="0"/>
  </r>
  <r>
    <n v="84"/>
    <s v="CONDE LLOPIS"/>
    <s v="PAOLA"/>
    <x v="3"/>
    <n v="2011"/>
    <x v="3"/>
    <x v="0"/>
  </r>
  <r>
    <n v="85"/>
    <s v="MOLINA CONTE "/>
    <s v="CARLA"/>
    <x v="3"/>
    <n v="2011"/>
    <x v="3"/>
    <x v="0"/>
  </r>
  <r>
    <n v="86"/>
    <s v="ALTABA FRAJ"/>
    <s v="AITANA"/>
    <x v="1"/>
    <n v="2012"/>
    <x v="3"/>
    <x v="0"/>
  </r>
  <r>
    <n v="87"/>
    <s v="GARCIA PASCUAL"/>
    <s v="ARIADNA"/>
    <x v="1"/>
    <n v="2012"/>
    <x v="3"/>
    <x v="0"/>
  </r>
  <r>
    <n v="88"/>
    <s v="GONZALVO HERNANDEZ"/>
    <s v="JULIA"/>
    <x v="1"/>
    <n v="2012"/>
    <x v="3"/>
    <x v="0"/>
  </r>
  <r>
    <n v="89"/>
    <s v="LOSTAO SIERRA"/>
    <s v="ALBA"/>
    <x v="1"/>
    <n v="2011"/>
    <x v="3"/>
    <x v="0"/>
  </r>
  <r>
    <n v="90"/>
    <s v="TRASOBARES LISBONA"/>
    <s v="PAULA"/>
    <x v="1"/>
    <n v="2011"/>
    <x v="3"/>
    <x v="0"/>
  </r>
  <r>
    <n v="91"/>
    <s v="FERRER BROTO"/>
    <s v="ADRIANA"/>
    <x v="2"/>
    <m/>
    <x v="3"/>
    <x v="0"/>
  </r>
  <r>
    <n v="92"/>
    <s v="SARRATE OANCEA"/>
    <s v="VALENTINA"/>
    <x v="2"/>
    <m/>
    <x v="3"/>
    <x v="0"/>
  </r>
  <r>
    <n v="93"/>
    <s v="SUSIN SALGUERO"/>
    <s v="ALBA"/>
    <x v="2"/>
    <m/>
    <x v="3"/>
    <x v="0"/>
  </r>
  <r>
    <n v="10"/>
    <s v="PALLARÉS JUSTEL"/>
    <s v="LEYRE"/>
    <x v="0"/>
    <n v="2010"/>
    <x v="4"/>
    <x v="0"/>
  </r>
  <r>
    <n v="94"/>
    <s v="CABRERO LAVILLA"/>
    <s v="IRENE"/>
    <x v="0"/>
    <n v="2010"/>
    <x v="4"/>
    <x v="0"/>
  </r>
  <r>
    <n v="95"/>
    <s v="CASTILLO BURRULL"/>
    <s v="LOLA"/>
    <x v="0"/>
    <n v="2010"/>
    <x v="4"/>
    <x v="0"/>
  </r>
  <r>
    <n v="96"/>
    <s v="LAZARO MEMBRILLA"/>
    <s v="ANDREA"/>
    <x v="0"/>
    <n v="2010"/>
    <x v="4"/>
    <x v="0"/>
  </r>
  <r>
    <n v="98"/>
    <s v="VILLAR PENAGOS"/>
    <s v="SHANNON"/>
    <x v="3"/>
    <n v="2010"/>
    <x v="4"/>
    <x v="0"/>
  </r>
  <r>
    <n v="99"/>
    <s v="VILLAR PENAGOS"/>
    <s v="SHARON"/>
    <x v="3"/>
    <n v="2010"/>
    <x v="4"/>
    <x v="0"/>
  </r>
  <r>
    <n v="13"/>
    <s v="VILLANUEVA ROMERO"/>
    <s v="JAVIER"/>
    <x v="0"/>
    <n v="2009"/>
    <x v="4"/>
    <x v="1"/>
  </r>
  <r>
    <n v="16"/>
    <s v="ABAD CENDAN"/>
    <s v="DANIEL"/>
    <x v="1"/>
    <n v="2010"/>
    <x v="4"/>
    <x v="1"/>
  </r>
  <r>
    <n v="100"/>
    <s v="HERNANDEZ JIMENO"/>
    <s v="GONZALO"/>
    <x v="0"/>
    <n v="2010"/>
    <x v="4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x v="0"/>
    <x v="0"/>
    <s v="CORTES ALZATE"/>
    <s v="EMMA LUCIA"/>
    <s v="CP 2mil6"/>
    <n v="2018"/>
    <x v="0"/>
    <x v="0"/>
  </r>
  <r>
    <x v="1"/>
    <x v="1"/>
    <s v="GIRALDO SANADOR"/>
    <s v="CHLOE"/>
    <s v="CP 2mil6"/>
    <n v="2018"/>
    <x v="0"/>
    <x v="0"/>
  </r>
  <r>
    <x v="2"/>
    <x v="2"/>
    <s v="SANCHEZ GARIN"/>
    <s v="LENA"/>
    <s v="MARIANISTAS"/>
    <n v="2018"/>
    <x v="0"/>
    <x v="0"/>
  </r>
  <r>
    <x v="3"/>
    <x v="3"/>
    <s v="GOICOECHEA CAMPO"/>
    <s v="MARTÍN"/>
    <s v="MARIANISTAS"/>
    <n v="2017"/>
    <x v="0"/>
    <x v="1"/>
  </r>
  <r>
    <x v="4"/>
    <x v="4"/>
    <s v="HERNANDEZ GIRALDA"/>
    <s v="ALVARO"/>
    <s v="MARIANISTAS"/>
    <n v="2017"/>
    <x v="0"/>
    <x v="1"/>
  </r>
  <r>
    <x v="5"/>
    <x v="5"/>
    <s v="LILLO LAMARACA "/>
    <s v="ALEJANDRO"/>
    <s v="MARIANISTAS"/>
    <n v="2018"/>
    <x v="0"/>
    <x v="1"/>
  </r>
  <r>
    <x v="6"/>
    <x v="6"/>
    <s v="BLASCO SOLER"/>
    <s v="DANIEL"/>
    <s v="OSCAROLLER"/>
    <m/>
    <x v="0"/>
    <x v="1"/>
  </r>
  <r>
    <x v="7"/>
    <x v="7"/>
    <s v="PEGUERO MESA"/>
    <s v="CAYETANO"/>
    <s v="OSCAROLLER"/>
    <m/>
    <x v="0"/>
    <x v="1"/>
  </r>
  <r>
    <x v="8"/>
    <x v="8"/>
    <s v="SAMPER LLOP"/>
    <s v="MARIA"/>
    <s v="CP 2mil6"/>
    <n v="2015"/>
    <x v="1"/>
    <x v="0"/>
  </r>
  <r>
    <x v="9"/>
    <x v="9"/>
    <s v="VICENTE SERRANO "/>
    <s v="VEGA"/>
    <s v="CP 2mil6"/>
    <n v="2015"/>
    <x v="1"/>
    <x v="0"/>
  </r>
  <r>
    <x v="10"/>
    <x v="10"/>
    <s v="CANCER ZAMORA"/>
    <s v="ALEJANDRA"/>
    <s v="CPV CIERZO"/>
    <n v="2015"/>
    <x v="1"/>
    <x v="0"/>
  </r>
  <r>
    <x v="11"/>
    <x v="11"/>
    <s v="QUIROGA ACIN"/>
    <s v="MARIA"/>
    <s v="MARIANISTAS"/>
    <n v="2015"/>
    <x v="1"/>
    <x v="0"/>
  </r>
  <r>
    <x v="12"/>
    <x v="12"/>
    <s v="PEREZ MORCILLO"/>
    <s v="LUCIA"/>
    <s v="OSCAROLLER"/>
    <m/>
    <x v="1"/>
    <x v="0"/>
  </r>
  <r>
    <x v="13"/>
    <x v="13"/>
    <s v="SUSIN SALGUERO"/>
    <s v="ALEJANDRA"/>
    <s v="OSCAROLLER"/>
    <m/>
    <x v="1"/>
    <x v="0"/>
  </r>
  <r>
    <x v="14"/>
    <x v="14"/>
    <s v="MERINO RIVERO"/>
    <s v="SAMUEL"/>
    <s v="CPV CIERZO"/>
    <n v="2016"/>
    <x v="1"/>
    <x v="1"/>
  </r>
  <r>
    <x v="15"/>
    <x v="15"/>
    <s v="MOLINA CONTE"/>
    <s v="OLIVIER"/>
    <s v="CPV CIERZO"/>
    <n v="2015"/>
    <x v="1"/>
    <x v="1"/>
  </r>
  <r>
    <x v="16"/>
    <x v="16"/>
    <s v="HERNANDEZ GIRALDA"/>
    <s v="ADRIAN"/>
    <s v="MARIANISTAS"/>
    <n v="2015"/>
    <x v="1"/>
    <x v="1"/>
  </r>
  <r>
    <x v="17"/>
    <x v="17"/>
    <s v="LILLO LAMARACA "/>
    <s v="ADRIAN"/>
    <s v="MARIANISTAS"/>
    <n v="2016"/>
    <x v="1"/>
    <x v="1"/>
  </r>
  <r>
    <x v="18"/>
    <x v="18"/>
    <s v="VIÑADO VIÑADO"/>
    <s v="PABLO"/>
    <s v="MARIANISTAS"/>
    <n v="2015"/>
    <x v="1"/>
    <x v="1"/>
  </r>
  <r>
    <x v="19"/>
    <x v="19"/>
    <s v="FERRER BROTO"/>
    <s v="GUILLEN"/>
    <s v="OSCAROLLER"/>
    <m/>
    <x v="1"/>
    <x v="1"/>
  </r>
  <r>
    <x v="20"/>
    <x v="20"/>
    <s v="MONTANER ABARCA"/>
    <s v="ROQUE"/>
    <s v="OSCAROLLER"/>
    <m/>
    <x v="1"/>
    <x v="1"/>
  </r>
  <r>
    <x v="21"/>
    <x v="21"/>
    <s v="CASTELLOR"/>
    <s v="DANIELA"/>
    <s v="OSCAROLLER"/>
    <m/>
    <x v="2"/>
    <x v="0"/>
  </r>
  <r>
    <x v="22"/>
    <x v="22"/>
    <s v="CHINORIAS OTIN"/>
    <s v="ALBA"/>
    <s v="CP 2mil6"/>
    <n v="2014"/>
    <x v="2"/>
    <x v="0"/>
  </r>
  <r>
    <x v="23"/>
    <x v="23"/>
    <s v="EZQUERRA BENEDICTO"/>
    <s v="CLARA"/>
    <s v="CP 2mil6"/>
    <n v="2013"/>
    <x v="2"/>
    <x v="0"/>
  </r>
  <r>
    <x v="24"/>
    <x v="24"/>
    <s v="GIL VALENZUELA"/>
    <s v="DANIELA AMOR"/>
    <s v="CP 2mil6"/>
    <n v="2013"/>
    <x v="2"/>
    <x v="0"/>
  </r>
  <r>
    <x v="25"/>
    <x v="25"/>
    <s v="PAÑO BOBE"/>
    <s v="LUCIA"/>
    <s v="CP 2mil6"/>
    <n v="2013"/>
    <x v="2"/>
    <x v="0"/>
  </r>
  <r>
    <x v="26"/>
    <x v="26"/>
    <s v="PASAMAR HERRERO"/>
    <s v="ROCIO"/>
    <s v="CP 2mil6"/>
    <n v="2014"/>
    <x v="2"/>
    <x v="0"/>
  </r>
  <r>
    <x v="27"/>
    <x v="27"/>
    <s v="CANCER ZAMORA"/>
    <s v="AROA"/>
    <s v="CPV CIERZO"/>
    <n v="2013"/>
    <x v="2"/>
    <x v="0"/>
  </r>
  <r>
    <x v="28"/>
    <x v="28"/>
    <s v="GARCIA GABASA"/>
    <s v="MARTINA"/>
    <s v="CPV CIERZO"/>
    <n v="2013"/>
    <x v="2"/>
    <x v="0"/>
  </r>
  <r>
    <x v="29"/>
    <x v="29"/>
    <s v="ALONSO DE CEA"/>
    <s v="ALBA"/>
    <s v="MARIANISTAS"/>
    <n v="2013"/>
    <x v="2"/>
    <x v="0"/>
  </r>
  <r>
    <x v="30"/>
    <x v="30"/>
    <s v="BELLE ANCHELERGUES"/>
    <s v="ITZIAR"/>
    <s v="MARIANISTAS"/>
    <n v="2013"/>
    <x v="2"/>
    <x v="0"/>
  </r>
  <r>
    <x v="31"/>
    <x v="31"/>
    <s v="GONZALEZ BORIA"/>
    <s v="PAULA"/>
    <s v="MARIANISTAS"/>
    <n v="2014"/>
    <x v="2"/>
    <x v="0"/>
  </r>
  <r>
    <x v="32"/>
    <x v="32"/>
    <s v="LOSTAO SIERRA"/>
    <s v="LUCIA"/>
    <s v="MARIANISTAS"/>
    <n v="2014"/>
    <x v="2"/>
    <x v="0"/>
  </r>
  <r>
    <x v="33"/>
    <x v="33"/>
    <s v="SEBASTIAN CABRERIZO"/>
    <s v="ITZEL"/>
    <s v="MARIANISTAS"/>
    <n v="2013"/>
    <x v="2"/>
    <x v="0"/>
  </r>
  <r>
    <x v="34"/>
    <x v="34"/>
    <s v="LECINA NAVAS"/>
    <s v="LUCIA"/>
    <s v="OSCAROLLER"/>
    <m/>
    <x v="2"/>
    <x v="0"/>
  </r>
  <r>
    <x v="35"/>
    <x v="35"/>
    <s v="PEGUERO MESA"/>
    <s v="DANIELA"/>
    <s v="OSCAROLLER"/>
    <m/>
    <x v="2"/>
    <x v="0"/>
  </r>
  <r>
    <x v="36"/>
    <x v="36"/>
    <s v="LOWEL"/>
    <s v="ISMAEL"/>
    <s v="OSCAROLLER"/>
    <m/>
    <x v="2"/>
    <x v="1"/>
  </r>
  <r>
    <x v="37"/>
    <x v="37"/>
    <s v="AMARO CAPUZ"/>
    <s v="ESTELA"/>
    <s v="CP 2mil6"/>
    <n v="2011"/>
    <x v="3"/>
    <x v="0"/>
  </r>
  <r>
    <x v="38"/>
    <x v="38"/>
    <s v="BARRAGAN MORENO"/>
    <s v="SAMARA"/>
    <s v="CP 2mil6"/>
    <n v="2011"/>
    <x v="3"/>
    <x v="0"/>
  </r>
  <r>
    <x v="29"/>
    <x v="39"/>
    <s v="BUENO CARRASCOSA"/>
    <s v="IRANZU"/>
    <s v="CP 2mil6"/>
    <n v="2011"/>
    <x v="3"/>
    <x v="0"/>
  </r>
  <r>
    <x v="39"/>
    <x v="40"/>
    <s v="CABRERO LAVILLA"/>
    <s v="MARIA"/>
    <s v="CP 2mil6"/>
    <n v="2012"/>
    <x v="3"/>
    <x v="0"/>
  </r>
  <r>
    <x v="40"/>
    <x v="41"/>
    <s v="HERNANDEZ CAPAPE"/>
    <s v="LAURA"/>
    <s v="CP 2mil6"/>
    <n v="2012"/>
    <x v="3"/>
    <x v="0"/>
  </r>
  <r>
    <x v="41"/>
    <x v="42"/>
    <s v="CONDE LLOPIS"/>
    <s v="PAOLA"/>
    <s v="CPV CIERZO"/>
    <n v="2011"/>
    <x v="3"/>
    <x v="0"/>
  </r>
  <r>
    <x v="42"/>
    <x v="43"/>
    <s v="MOLINA CONTE "/>
    <s v="CARLA"/>
    <s v="CPV CIERZO"/>
    <n v="2011"/>
    <x v="3"/>
    <x v="0"/>
  </r>
  <r>
    <x v="43"/>
    <x v="44"/>
    <s v="ALTABA FRAJ"/>
    <s v="AITANA"/>
    <s v="MARIANISTAS"/>
    <n v="2012"/>
    <x v="3"/>
    <x v="0"/>
  </r>
  <r>
    <x v="44"/>
    <x v="45"/>
    <s v="GARCIA PASCUAL"/>
    <s v="ARIADNA"/>
    <s v="MARIANISTAS"/>
    <n v="2012"/>
    <x v="3"/>
    <x v="0"/>
  </r>
  <r>
    <x v="45"/>
    <x v="46"/>
    <s v="GONZALVO HERNANDEZ"/>
    <s v="JULIA"/>
    <s v="MARIANISTAS"/>
    <n v="2012"/>
    <x v="3"/>
    <x v="0"/>
  </r>
  <r>
    <x v="46"/>
    <x v="47"/>
    <s v="LOSTAO SIERRA"/>
    <s v="ALBA"/>
    <s v="MARIANISTAS"/>
    <n v="2011"/>
    <x v="3"/>
    <x v="0"/>
  </r>
  <r>
    <x v="47"/>
    <x v="48"/>
    <s v="TRASOBARES LISBONA"/>
    <s v="PAULA"/>
    <s v="MARIANISTAS"/>
    <n v="2011"/>
    <x v="3"/>
    <x v="0"/>
  </r>
  <r>
    <x v="48"/>
    <x v="49"/>
    <s v="FERRER BROTO"/>
    <s v="ADRIANA"/>
    <s v="OSCAROLLER"/>
    <m/>
    <x v="3"/>
    <x v="0"/>
  </r>
  <r>
    <x v="49"/>
    <x v="50"/>
    <s v="SARRATE OANCEA"/>
    <s v="VALENTINA"/>
    <s v="OSCAROLLER"/>
    <m/>
    <x v="3"/>
    <x v="0"/>
  </r>
  <r>
    <x v="50"/>
    <x v="51"/>
    <s v="SUSIN SALGUERO"/>
    <s v="ALBA"/>
    <s v="OSCAROLLER"/>
    <m/>
    <x v="3"/>
    <x v="0"/>
  </r>
  <r>
    <x v="51"/>
    <x v="52"/>
    <s v="PALLARÉS JUSTEL"/>
    <s v="LEYRE"/>
    <s v="CP 2mil6"/>
    <n v="2010"/>
    <x v="4"/>
    <x v="0"/>
  </r>
  <r>
    <x v="52"/>
    <x v="53"/>
    <s v="CABRERO LAVILLA"/>
    <s v="IRENE"/>
    <s v="CP 2mil6"/>
    <n v="2010"/>
    <x v="4"/>
    <x v="0"/>
  </r>
  <r>
    <x v="53"/>
    <x v="54"/>
    <s v="CASTILLO BURRULL"/>
    <s v="LOLA"/>
    <s v="CP 2mil6"/>
    <n v="2010"/>
    <x v="4"/>
    <x v="0"/>
  </r>
  <r>
    <x v="54"/>
    <x v="55"/>
    <s v="LAZARO MEMBRILLA"/>
    <s v="ANDREA"/>
    <s v="CP 2mil6"/>
    <n v="2010"/>
    <x v="4"/>
    <x v="0"/>
  </r>
  <r>
    <x v="55"/>
    <x v="56"/>
    <s v="VILLAR PENAGOS"/>
    <s v="SHANNON"/>
    <s v="CPV CIERZO"/>
    <n v="2010"/>
    <x v="4"/>
    <x v="0"/>
  </r>
  <r>
    <x v="56"/>
    <x v="57"/>
    <s v="VILLAR PENAGOS"/>
    <s v="SHARON"/>
    <s v="CPV CIERZO"/>
    <n v="2010"/>
    <x v="4"/>
    <x v="0"/>
  </r>
  <r>
    <x v="57"/>
    <x v="58"/>
    <s v="VILLANUEVA ROMERO"/>
    <s v="JAVIER"/>
    <s v="CP 2mil6"/>
    <n v="2009"/>
    <x v="4"/>
    <x v="1"/>
  </r>
  <r>
    <x v="58"/>
    <x v="59"/>
    <s v="ABAD CENDAN"/>
    <s v="DANIEL"/>
    <s v="MARIANISTAS"/>
    <n v="2010"/>
    <x v="4"/>
    <x v="1"/>
  </r>
  <r>
    <x v="59"/>
    <x v="60"/>
    <s v="HERNANDEZ JIMENO"/>
    <s v="GONZALO"/>
    <s v="CP 2mil6"/>
    <n v="2010"/>
    <x v="4"/>
    <x v="1"/>
  </r>
  <r>
    <x v="60"/>
    <x v="61"/>
    <m/>
    <m/>
    <m/>
    <m/>
    <x v="5"/>
    <x v="2"/>
  </r>
  <r>
    <x v="60"/>
    <x v="61"/>
    <m/>
    <m/>
    <m/>
    <m/>
    <x v="5"/>
    <x v="2"/>
  </r>
  <r>
    <x v="60"/>
    <x v="61"/>
    <m/>
    <m/>
    <m/>
    <m/>
    <x v="5"/>
    <x v="2"/>
  </r>
  <r>
    <x v="60"/>
    <x v="61"/>
    <m/>
    <m/>
    <m/>
    <m/>
    <x v="5"/>
    <x v="2"/>
  </r>
  <r>
    <x v="60"/>
    <x v="61"/>
    <m/>
    <m/>
    <m/>
    <m/>
    <x v="5"/>
    <x v="2"/>
  </r>
  <r>
    <x v="60"/>
    <x v="61"/>
    <m/>
    <m/>
    <m/>
    <m/>
    <x v="5"/>
    <x v="2"/>
  </r>
  <r>
    <x v="60"/>
    <x v="61"/>
    <m/>
    <m/>
    <m/>
    <m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R6:S11" firstHeaderRow="1" firstDataRow="1" firstDataCol="1"/>
  <pivotFields count="7">
    <pivotField showAll="0"/>
    <pivotField showAll="0" defaultSubtotal="0"/>
    <pivotField dataField="1" showAll="0" defaultSubtotal="0"/>
    <pivotField axis="axisRow" showAll="0" defaultSubtotal="0">
      <items count="4">
        <item x="1"/>
        <item x="2"/>
        <item x="3"/>
        <item x="0"/>
      </items>
    </pivotField>
    <pivotField showAll="0"/>
    <pivotField showAll="0" defaultSubtotal="0"/>
    <pivotField showAll="0" defaultSubtota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OMBR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O6:P18" firstHeaderRow="1" firstDataRow="1" firstDataCol="1"/>
  <pivotFields count="7">
    <pivotField showAll="0"/>
    <pivotField showAll="0" defaultSubtotal="0"/>
    <pivotField dataField="1" showAll="0" defaultSubtotal="0"/>
    <pivotField showAll="0" defaultSubtotal="0"/>
    <pivotField showAll="0"/>
    <pivotField axis="axisRow" showAll="0" defaultSubtotal="0">
      <items count="5">
        <item x="2"/>
        <item x="1"/>
        <item x="3"/>
        <item x="4"/>
        <item x="0"/>
      </items>
    </pivotField>
    <pivotField axis="axisRow" showAll="0" defaultSubtotal="0">
      <items count="2">
        <item x="0"/>
        <item x="1"/>
      </items>
    </pivotField>
  </pivotFields>
  <rowFields count="2">
    <field x="6"/>
    <field x="5"/>
  </rowFields>
  <rowItems count="12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3"/>
    </i>
    <i r="1">
      <x v="4"/>
    </i>
    <i t="grand">
      <x/>
    </i>
  </rowItems>
  <colItems count="1">
    <i/>
  </colItems>
  <dataFields count="1">
    <dataField name="Cuenta de NOMBR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M4:P66" firstHeaderRow="1" firstDataRow="1" firstDataCol="4"/>
  <pivotFields count="8">
    <pivotField axis="axisRow" compact="0" outline="0" showAll="0" sortType="ascending" defaultSubtotal="0">
      <items count="995">
        <item m="1" x="298"/>
        <item m="1" x="991"/>
        <item m="1" x="271"/>
        <item m="1" x="681"/>
        <item m="1" x="617"/>
        <item m="1" x="600"/>
        <item m="1" x="731"/>
        <item m="1" x="534"/>
        <item m="1" x="313"/>
        <item m="1" x="381"/>
        <item m="1" x="816"/>
        <item m="1" x="881"/>
        <item m="1" x="602"/>
        <item m="1" x="873"/>
        <item m="1" x="218"/>
        <item m="1" x="503"/>
        <item m="1" x="374"/>
        <item m="1" x="806"/>
        <item m="1" x="142"/>
        <item m="1" x="709"/>
        <item m="1" x="345"/>
        <item m="1" x="355"/>
        <item m="1" x="254"/>
        <item m="1" x="644"/>
        <item m="1" x="403"/>
        <item m="1" x="890"/>
        <item m="1" x="858"/>
        <item m="1" x="406"/>
        <item m="1" x="992"/>
        <item m="1" x="273"/>
        <item m="1" x="262"/>
        <item m="1" x="376"/>
        <item m="1" x="360"/>
        <item m="1" x="794"/>
        <item m="1" x="675"/>
        <item m="1" x="523"/>
        <item m="1" x="388"/>
        <item m="1" x="822"/>
        <item m="1" x="889"/>
        <item m="1" x="826"/>
        <item m="1" x="117"/>
        <item m="1" x="246"/>
        <item m="1" x="140"/>
        <item m="1" x="464"/>
        <item m="1" x="76"/>
        <item m="1" x="908"/>
        <item m="1" x="253"/>
        <item x="13"/>
        <item m="1" x="610"/>
        <item m="1" x="904"/>
        <item m="1" x="299"/>
        <item m="1" x="342"/>
        <item m="1" x="963"/>
        <item m="1" x="373"/>
        <item m="1" x="919"/>
        <item m="1" x="769"/>
        <item m="1" x="437"/>
        <item m="1" x="733"/>
        <item m="1" x="487"/>
        <item x="51"/>
        <item m="1" x="474"/>
        <item m="1" x="744"/>
        <item m="1" x="892"/>
        <item m="1" x="361"/>
        <item m="1" x="649"/>
        <item x="44"/>
        <item m="1" x="596"/>
        <item m="1" x="666"/>
        <item m="1" x="848"/>
        <item m="1" x="137"/>
        <item m="1" x="901"/>
        <item m="1" x="938"/>
        <item m="1" x="414"/>
        <item m="1" x="231"/>
        <item m="1" x="896"/>
        <item m="1" x="303"/>
        <item x="36"/>
        <item m="1" x="567"/>
        <item m="1" x="198"/>
        <item m="1" x="181"/>
        <item m="1" x="332"/>
        <item m="1" x="673"/>
        <item m="1" x="433"/>
        <item m="1" x="855"/>
        <item m="1" x="550"/>
        <item x="45"/>
        <item m="1" x="763"/>
        <item m="1" x="242"/>
        <item m="1" x="683"/>
        <item m="1" x="174"/>
        <item m="1" x="454"/>
        <item m="1" x="979"/>
        <item x="42"/>
        <item m="1" x="77"/>
        <item m="1" x="533"/>
        <item m="1" x="766"/>
        <item m="1" x="486"/>
        <item m="1" x="870"/>
        <item m="1" x="964"/>
        <item m="1" x="510"/>
        <item x="54"/>
        <item m="1" x="672"/>
        <item m="1" x="480"/>
        <item m="1" x="312"/>
        <item sd="0" m="1" x="248"/>
        <item m="1" x="900"/>
        <item m="1" x="875"/>
        <item m="1" x="222"/>
        <item x="19"/>
        <item m="1" x="540"/>
        <item m="1" x="139"/>
        <item m="1" x="599"/>
        <item m="1" x="941"/>
        <item m="1" x="677"/>
        <item m="1" x="98"/>
        <item m="1" x="857"/>
        <item m="1" x="159"/>
        <item m="1" x="120"/>
        <item m="1" x="646"/>
        <item x="7"/>
        <item m="1" x="451"/>
        <item m="1" x="573"/>
        <item m="1" x="347"/>
        <item m="1" x="197"/>
        <item m="1" x="317"/>
        <item m="1" x="219"/>
        <item m="1" x="502"/>
        <item m="1" x="535"/>
        <item m="1" x="720"/>
        <item x="46"/>
        <item m="1" x="956"/>
        <item m="1" x="385"/>
        <item m="1" x="136"/>
        <item m="1" x="737"/>
        <item m="1" x="698"/>
        <item x="23"/>
        <item m="1" x="472"/>
        <item m="1" x="718"/>
        <item m="1" x="814"/>
        <item m="1" x="353"/>
        <item m="1" x="420"/>
        <item m="1" x="921"/>
        <item m="1" x="493"/>
        <item m="1" x="366"/>
        <item m="1" x="853"/>
        <item m="1" x="201"/>
        <item m="1" x="245"/>
        <item m="1" x="545"/>
        <item m="1" x="269"/>
        <item m="1" x="398"/>
        <item m="1" x="235"/>
        <item m="1" x="99"/>
        <item m="1" x="635"/>
        <item m="1" x="340"/>
        <item m="1" x="530"/>
        <item m="1" x="333"/>
        <item m="1" x="571"/>
        <item m="1" x="678"/>
        <item m="1" x="500"/>
        <item m="1" x="929"/>
        <item m="1" x="615"/>
        <item m="1" x="527"/>
        <item m="1" x="880"/>
        <item m="1" x="325"/>
        <item m="1" x="225"/>
        <item m="1" x="562"/>
        <item m="1" x="773"/>
        <item m="1" x="393"/>
        <item m="1" x="348"/>
        <item m="1" x="833"/>
        <item m="1" x="113"/>
        <item m="1" x="907"/>
        <item m="1" x="772"/>
        <item m="1" x="401"/>
        <item m="1" x="787"/>
        <item m="1" x="867"/>
        <item m="1" x="614"/>
        <item m="1" x="762"/>
        <item m="1" x="670"/>
        <item m="1" x="187"/>
        <item m="1" x="671"/>
        <item m="1" x="753"/>
        <item x="50"/>
        <item m="1" x="972"/>
        <item m="1" x="402"/>
        <item m="1" x="716"/>
        <item m="1" x="519"/>
        <item x="38"/>
        <item m="1" x="770"/>
        <item m="1" x="351"/>
        <item m="1" x="703"/>
        <item m="1" x="186"/>
        <item m="1" x="107"/>
        <item m="1" x="840"/>
        <item m="1" x="146"/>
        <item m="1" x="445"/>
        <item m="1" x="321"/>
        <item m="1" x="509"/>
        <item m="1" x="512"/>
        <item m="1" x="494"/>
        <item m="1" x="976"/>
        <item m="1" x="862"/>
        <item x="11"/>
        <item m="1" x="247"/>
        <item m="1" x="354"/>
        <item m="1" x="425"/>
        <item m="1" x="166"/>
        <item m="1" x="926"/>
        <item m="1" x="329"/>
        <item m="1" x="552"/>
        <item m="1" x="465"/>
        <item m="1" x="223"/>
        <item x="57"/>
        <item m="1" x="628"/>
        <item m="1" x="436"/>
        <item m="1" x="886"/>
        <item m="1" x="270"/>
        <item m="1" x="143"/>
        <item m="1" x="240"/>
        <item m="1" x="690"/>
        <item m="1" x="856"/>
        <item m="1" x="521"/>
        <item m="1" x="818"/>
        <item m="1" x="204"/>
        <item m="1" x="522"/>
        <item x="26"/>
        <item m="1" x="606"/>
        <item m="1" x="74"/>
        <item m="1" x="581"/>
        <item m="1" x="844"/>
        <item m="1" x="685"/>
        <item m="1" x="239"/>
        <item m="1" x="382"/>
        <item m="1" x="237"/>
        <item m="1" x="483"/>
        <item m="1" x="986"/>
        <item m="1" x="990"/>
        <item m="1" x="327"/>
        <item m="1" x="799"/>
        <item m="1" x="215"/>
        <item m="1" x="815"/>
        <item m="1" x="156"/>
        <item m="1" x="661"/>
        <item m="1" x="228"/>
        <item m="1" x="764"/>
        <item m="1" x="847"/>
        <item m="1" x="83"/>
        <item m="1" x="745"/>
        <item m="1" x="779"/>
        <item m="1" x="835"/>
        <item m="1" x="449"/>
        <item m="1" x="226"/>
        <item m="1" x="293"/>
        <item x="30"/>
        <item m="1" x="291"/>
        <item x="43"/>
        <item m="1" x="194"/>
        <item m="1" x="208"/>
        <item m="1" x="320"/>
        <item m="1" x="308"/>
        <item m="1" x="400"/>
        <item x="22"/>
        <item m="1" x="616"/>
        <item m="1" x="287"/>
        <item m="1" x="947"/>
        <item m="1" x="721"/>
        <item m="1" x="130"/>
        <item m="1" x="895"/>
        <item m="1" x="461"/>
        <item m="1" x="378"/>
        <item m="1" x="687"/>
        <item m="1" x="755"/>
        <item m="1" x="760"/>
        <item m="1" x="705"/>
        <item x="31"/>
        <item m="1" x="266"/>
        <item m="1" x="249"/>
        <item x="10"/>
        <item m="1" x="384"/>
        <item x="32"/>
        <item m="1" x="798"/>
        <item m="1" x="985"/>
        <item x="9"/>
        <item m="1" x="738"/>
        <item m="1" x="778"/>
        <item m="1" x="679"/>
        <item m="1" x="668"/>
        <item m="1" x="64"/>
        <item m="1" x="918"/>
        <item m="1" x="695"/>
        <item m="1" x="168"/>
        <item m="1" x="928"/>
        <item m="1" x="568"/>
        <item m="1" x="576"/>
        <item m="1" x="936"/>
        <item m="1" x="359"/>
        <item m="1" x="902"/>
        <item m="1" x="659"/>
        <item m="1" x="566"/>
        <item m="1" x="86"/>
        <item m="1" x="795"/>
        <item m="1" x="70"/>
        <item m="1" x="594"/>
        <item m="1" x="394"/>
        <item m="1" x="296"/>
        <item m="1" x="632"/>
        <item m="1" x="362"/>
        <item m="1" x="650"/>
        <item m="1" x="395"/>
        <item m="1" x="185"/>
        <item m="1" x="520"/>
        <item x="40"/>
        <item m="1" x="563"/>
        <item m="1" x="63"/>
        <item m="1" x="885"/>
        <item m="1" x="732"/>
        <item m="1" x="179"/>
        <item m="1" x="546"/>
        <item m="1" x="446"/>
        <item x="21"/>
        <item x="52"/>
        <item m="1" x="761"/>
        <item m="1" x="693"/>
        <item m="1" x="553"/>
        <item m="1" x="283"/>
        <item m="1" x="869"/>
        <item m="1" x="442"/>
        <item m="1" x="937"/>
        <item m="1" x="849"/>
        <item m="1" x="210"/>
        <item m="1" x="276"/>
        <item x="27"/>
        <item m="1" x="268"/>
        <item m="1" x="898"/>
        <item m="1" x="109"/>
        <item m="1" x="430"/>
        <item m="1" x="96"/>
        <item m="1" x="962"/>
        <item m="1" x="657"/>
        <item m="1" x="863"/>
        <item m="1" x="150"/>
        <item m="1" x="100"/>
        <item m="1" x="363"/>
        <item m="1" x="460"/>
        <item m="1" x="589"/>
        <item m="1" x="722"/>
        <item m="1" x="829"/>
        <item m="1" x="810"/>
        <item m="1" x="377"/>
        <item x="12"/>
        <item m="1" x="389"/>
        <item m="1" x="575"/>
        <item m="1" x="548"/>
        <item m="1" x="604"/>
        <item m="1" x="924"/>
        <item m="1" x="925"/>
        <item m="1" x="157"/>
        <item m="1" x="304"/>
        <item m="1" x="601"/>
        <item m="1" x="887"/>
        <item m="1" x="396"/>
        <item m="1" x="796"/>
        <item m="1" x="706"/>
        <item m="1" x="954"/>
        <item m="1" x="734"/>
        <item m="1" x="392"/>
        <item m="1" x="267"/>
        <item m="1" x="212"/>
        <item m="1" x="274"/>
        <item x="20"/>
        <item m="1" x="662"/>
        <item m="1" x="428"/>
        <item m="1" x="328"/>
        <item m="1" x="828"/>
        <item m="1" x="648"/>
        <item m="1" x="491"/>
        <item m="1" x="65"/>
        <item m="1" x="560"/>
        <item m="1" x="473"/>
        <item m="1" x="580"/>
        <item m="1" x="432"/>
        <item m="1" x="409"/>
        <item m="1" x="507"/>
        <item m="1" x="843"/>
        <item m="1" x="209"/>
        <item m="1" x="184"/>
        <item m="1" x="871"/>
        <item m="1" x="689"/>
        <item m="1" x="746"/>
        <item m="1" x="511"/>
        <item m="1" x="790"/>
        <item m="1" x="447"/>
        <item m="1" x="405"/>
        <item m="1" x="946"/>
        <item m="1" x="211"/>
        <item m="1" x="441"/>
        <item m="1" x="958"/>
        <item m="1" x="877"/>
        <item m="1" x="774"/>
        <item m="1" x="837"/>
        <item m="1" x="90"/>
        <item m="1" x="838"/>
        <item m="1" x="468"/>
        <item m="1" x="302"/>
        <item m="1" x="164"/>
        <item m="1" x="265"/>
        <item m="1" x="285"/>
        <item m="1" x="899"/>
        <item m="1" x="725"/>
        <item m="1" x="983"/>
        <item m="1" x="852"/>
        <item m="1" x="831"/>
        <item m="1" x="633"/>
        <item m="1" x="625"/>
        <item m="1" x="119"/>
        <item m="1" x="728"/>
        <item m="1" x="439"/>
        <item m="1" x="220"/>
        <item m="1" x="923"/>
        <item m="1" x="874"/>
        <item m="1" x="538"/>
        <item m="1" x="930"/>
        <item m="1" x="297"/>
        <item x="2"/>
        <item m="1" x="319"/>
        <item m="1" x="942"/>
        <item m="1" x="859"/>
        <item m="1" x="597"/>
        <item m="1" x="559"/>
        <item m="1" x="85"/>
        <item m="1" x="92"/>
        <item m="1" x="213"/>
        <item m="1" x="263"/>
        <item m="1" x="663"/>
        <item m="1" x="643"/>
        <item m="1" x="306"/>
        <item m="1" x="515"/>
        <item m="1" x="626"/>
        <item m="1" x="978"/>
        <item m="1" x="517"/>
        <item m="1" x="275"/>
        <item m="1" x="876"/>
        <item m="1" x="572"/>
        <item m="1" x="485"/>
        <item m="1" x="422"/>
        <item m="1" x="751"/>
        <item m="1" x="994"/>
        <item x="53"/>
        <item m="1" x="629"/>
        <item m="1" x="149"/>
        <item m="1" x="922"/>
        <item m="1" x="427"/>
        <item m="1" x="819"/>
        <item m="1" x="743"/>
        <item m="1" x="860"/>
        <item m="1" x="453"/>
        <item m="1" x="421"/>
        <item m="1" x="797"/>
        <item m="1" x="945"/>
        <item m="1" x="692"/>
        <item m="1" x="123"/>
        <item m="1" x="233"/>
        <item m="1" x="827"/>
        <item m="1" x="238"/>
        <item m="1" x="674"/>
        <item x="4"/>
        <item m="1" x="217"/>
        <item m="1" x="372"/>
        <item m="1" x="133"/>
        <item m="1" x="250"/>
        <item m="1" x="68"/>
        <item m="1" x="481"/>
        <item m="1" x="531"/>
        <item m="1" x="638"/>
        <item m="1" x="129"/>
        <item m="1" x="202"/>
        <item m="1" x="280"/>
        <item m="1" x="883"/>
        <item m="1" x="135"/>
        <item m="1" x="91"/>
        <item m="1" x="913"/>
        <item m="1" x="809"/>
        <item m="1" x="305"/>
        <item m="1" x="190"/>
        <item m="1" x="696"/>
        <item m="1" x="631"/>
        <item m="1" x="423"/>
        <item m="1" x="854"/>
        <item m="1" x="369"/>
        <item m="1" x="676"/>
        <item m="1" x="940"/>
        <item m="1" x="950"/>
        <item m="1" x="704"/>
        <item m="1" x="782"/>
        <item m="1" x="909"/>
        <item m="1" x="717"/>
        <item m="1" x="570"/>
        <item x="59"/>
        <item m="1" x="426"/>
        <item m="1" x="152"/>
        <item x="49"/>
        <item m="1" x="636"/>
        <item m="1" x="126"/>
        <item m="1" x="619"/>
        <item m="1" x="191"/>
        <item m="1" x="258"/>
        <item m="1" x="981"/>
        <item m="1" x="792"/>
        <item m="1" x="111"/>
        <item m="1" x="832"/>
        <item m="1" x="539"/>
        <item m="1" x="501"/>
        <item m="1" x="318"/>
        <item m="1" x="993"/>
        <item m="1" x="205"/>
        <item m="1" x="75"/>
        <item m="1" x="912"/>
        <item m="1" x="260"/>
        <item m="1" x="654"/>
        <item m="1" x="640"/>
        <item m="1" x="917"/>
        <item x="15"/>
        <item x="16"/>
        <item m="1" x="868"/>
        <item m="1" x="282"/>
        <item m="1" x="105"/>
        <item m="1" x="793"/>
        <item m="1" x="777"/>
        <item m="1" x="514"/>
        <item m="1" x="407"/>
        <item m="1" x="177"/>
        <item m="1" x="148"/>
        <item m="1" x="418"/>
        <item m="1" x="458"/>
        <item x="8"/>
        <item m="1" x="768"/>
        <item m="1" x="542"/>
        <item m="1" x="61"/>
        <item m="1" x="788"/>
        <item m="1" x="842"/>
        <item m="1" x="307"/>
        <item m="1" x="836"/>
        <item m="1" x="700"/>
        <item m="1" x="93"/>
        <item m="1" x="128"/>
        <item x="33"/>
        <item m="1" x="623"/>
        <item m="1" x="397"/>
        <item m="1" x="702"/>
        <item m="1" x="713"/>
        <item m="1" x="729"/>
        <item m="1" x="284"/>
        <item m="1" x="618"/>
        <item m="1" x="180"/>
        <item m="1" x="118"/>
        <item m="1" x="967"/>
        <item m="1" x="339"/>
        <item m="1" x="370"/>
        <item m="1" x="708"/>
        <item m="1" x="78"/>
        <item m="1" x="634"/>
        <item m="1" x="977"/>
        <item m="1" x="585"/>
        <item m="1" x="980"/>
        <item m="1" x="147"/>
        <item m="1" x="812"/>
        <item m="1" x="735"/>
        <item m="1" x="639"/>
        <item m="1" x="131"/>
        <item m="1" x="356"/>
        <item m="1" x="984"/>
        <item m="1" x="295"/>
        <item m="1" x="866"/>
        <item m="1" x="894"/>
        <item m="1" x="697"/>
        <item m="1" x="711"/>
        <item m="1" x="630"/>
        <item m="1" x="682"/>
        <item x="29"/>
        <item m="1" x="726"/>
        <item x="17"/>
        <item m="1" x="557"/>
        <item m="1" x="537"/>
        <item m="1" x="435"/>
        <item x="3"/>
        <item m="1" x="920"/>
        <item m="1" x="413"/>
        <item m="1" x="551"/>
        <item m="1" x="825"/>
        <item m="1" x="730"/>
        <item m="1" x="141"/>
        <item m="1" x="335"/>
        <item m="1" x="178"/>
        <item m="1" x="344"/>
        <item m="1" x="543"/>
        <item m="1" x="613"/>
        <item m="1" x="145"/>
        <item m="1" x="492"/>
        <item m="1" x="89"/>
        <item m="1" x="207"/>
        <item m="1" x="741"/>
        <item m="1" x="315"/>
        <item m="1" x="114"/>
        <item m="1" x="953"/>
        <item m="1" x="801"/>
        <item x="39"/>
        <item m="1" x="516"/>
        <item m="1" x="94"/>
        <item m="1" x="346"/>
        <item m="1" x="408"/>
        <item m="1" x="756"/>
        <item m="1" x="132"/>
        <item m="1" x="882"/>
        <item m="1" x="122"/>
        <item m="1" x="961"/>
        <item m="1" x="290"/>
        <item m="1" x="82"/>
        <item m="1" x="476"/>
        <item m="1" x="598"/>
        <item m="1" x="467"/>
        <item m="1" x="740"/>
        <item m="1" x="971"/>
        <item m="1" x="415"/>
        <item m="1" x="236"/>
        <item m="1" x="785"/>
        <item m="1" x="125"/>
        <item m="1" x="497"/>
        <item m="1" x="200"/>
        <item m="1" x="255"/>
        <item m="1" x="701"/>
        <item x="6"/>
        <item m="1" x="561"/>
        <item m="1" x="850"/>
        <item m="1" x="311"/>
        <item m="1" x="851"/>
        <item m="1" x="565"/>
        <item m="1" x="780"/>
        <item m="1" x="593"/>
        <item m="1" x="989"/>
        <item m="1" x="417"/>
        <item m="1" x="872"/>
        <item m="1" x="419"/>
        <item m="1" x="383"/>
        <item m="1" x="893"/>
        <item m="1" x="330"/>
        <item m="1" x="612"/>
        <item m="1" x="73"/>
        <item m="1" x="841"/>
        <item x="34"/>
        <item m="1" x="865"/>
        <item m="1" x="470"/>
        <item m="1" x="475"/>
        <item x="5"/>
        <item m="1" x="424"/>
        <item m="1" x="927"/>
        <item m="1" x="541"/>
        <item m="1" x="564"/>
        <item m="1" x="251"/>
        <item m="1" x="569"/>
        <item x="48"/>
        <item m="1" x="624"/>
        <item m="1" x="66"/>
        <item m="1" x="214"/>
        <item x="47"/>
        <item m="1" x="906"/>
        <item x="58"/>
        <item m="1" x="783"/>
        <item m="1" x="627"/>
        <item m="1" x="72"/>
        <item m="1" x="106"/>
        <item m="1" x="224"/>
        <item m="1" x="957"/>
        <item m="1" x="959"/>
        <item m="1" x="462"/>
        <item m="1" x="960"/>
        <item m="1" x="699"/>
        <item m="1" x="477"/>
        <item m="1" x="651"/>
        <item m="1" x="322"/>
        <item m="1" x="316"/>
        <item m="1" x="286"/>
        <item m="1" x="508"/>
        <item m="1" x="175"/>
        <item x="35"/>
        <item x="1"/>
        <item m="1" x="232"/>
        <item m="1" x="970"/>
        <item x="25"/>
        <item m="1" x="724"/>
        <item m="1" x="371"/>
        <item m="1" x="192"/>
        <item m="1" x="81"/>
        <item m="1" x="607"/>
        <item m="1" x="411"/>
        <item m="1" x="138"/>
        <item m="1" x="529"/>
        <item m="1" x="748"/>
        <item m="1" x="479"/>
        <item m="1" x="891"/>
        <item m="1" x="691"/>
        <item m="1" x="352"/>
        <item m="1" x="431"/>
        <item m="1" x="440"/>
        <item m="1" x="471"/>
        <item m="1" x="513"/>
        <item m="1" x="608"/>
        <item m="1" x="736"/>
        <item m="1" x="830"/>
        <item m="1" x="750"/>
        <item m="1" x="121"/>
        <item m="1" x="658"/>
        <item m="1" x="504"/>
        <item m="1" x="916"/>
        <item m="1" x="747"/>
        <item m="1" x="641"/>
        <item m="1" x="349"/>
        <item m="1" x="727"/>
        <item m="1" x="459"/>
        <item m="1" x="823"/>
        <item m="1" x="498"/>
        <item m="1" x="144"/>
        <item m="1" x="165"/>
        <item m="1" x="749"/>
        <item m="1" x="95"/>
        <item m="1" x="934"/>
        <item m="1" x="846"/>
        <item m="1" x="878"/>
        <item m="1" x="195"/>
        <item m="1" x="802"/>
        <item x="56"/>
        <item m="1" x="183"/>
        <item x="18"/>
        <item m="1" x="309"/>
        <item m="1" x="252"/>
        <item m="1" x="256"/>
        <item m="1" x="343"/>
        <item m="1" x="805"/>
        <item m="1" x="578"/>
        <item m="1" x="412"/>
        <item m="1" x="586"/>
        <item m="1" x="112"/>
        <item m="1" x="259"/>
        <item m="1" x="587"/>
        <item m="1" x="771"/>
        <item m="1" x="647"/>
        <item m="1" x="710"/>
        <item m="1" x="688"/>
        <item m="1" x="193"/>
        <item m="1" x="966"/>
        <item m="1" x="655"/>
        <item m="1" x="969"/>
        <item m="1" x="544"/>
        <item m="1" x="888"/>
        <item m="1" x="974"/>
        <item m="1" x="244"/>
        <item m="1" x="820"/>
        <item m="1" x="272"/>
        <item m="1" x="71"/>
        <item m="1" x="667"/>
        <item m="1" x="554"/>
        <item m="1" x="67"/>
        <item m="1" x="450"/>
        <item m="1" x="380"/>
        <item m="1" x="803"/>
        <item m="1" x="399"/>
        <item m="1" x="712"/>
        <item m="1" x="199"/>
        <item m="1" x="456"/>
        <item m="1" x="390"/>
        <item m="1" x="124"/>
        <item m="1" x="532"/>
        <item m="1" x="609"/>
        <item m="1" x="234"/>
        <item m="1" x="757"/>
        <item m="1" x="652"/>
        <item m="1" x="914"/>
        <item m="1" x="884"/>
        <item m="1" x="621"/>
        <item m="1" x="173"/>
        <item m="1" x="482"/>
        <item m="1" x="350"/>
        <item m="1" x="69"/>
        <item m="1" x="808"/>
        <item m="1" x="579"/>
        <item m="1" x="505"/>
        <item m="1" x="102"/>
        <item m="1" x="558"/>
        <item m="1" x="574"/>
        <item m="1" x="169"/>
        <item m="1" x="645"/>
        <item m="1" x="171"/>
        <item m="1" x="365"/>
        <item m="1" x="463"/>
        <item m="1" x="301"/>
        <item m="1" x="637"/>
        <item m="1" x="278"/>
        <item m="1" x="949"/>
        <item m="1" x="879"/>
        <item m="1" x="786"/>
        <item m="1" x="591"/>
        <item m="1" x="116"/>
        <item m="1" x="115"/>
        <item m="1" x="595"/>
        <item m="1" x="590"/>
        <item m="1" x="490"/>
        <item m="1" x="357"/>
        <item m="1" x="334"/>
        <item m="1" x="292"/>
        <item m="1" x="281"/>
        <item m="1" x="656"/>
        <item m="1" x="603"/>
        <item m="1" x="577"/>
        <item m="1" x="804"/>
        <item x="24"/>
        <item m="1" x="660"/>
        <item m="1" x="968"/>
        <item m="1" x="261"/>
        <item m="1" x="719"/>
        <item m="1" x="973"/>
        <item m="1" x="811"/>
        <item m="1" x="528"/>
        <item m="1" x="605"/>
        <item m="1" x="752"/>
        <item m="1" x="80"/>
        <item x="0"/>
        <item m="1" x="524"/>
        <item m="1" x="807"/>
        <item m="1" x="488"/>
        <item m="1" x="337"/>
        <item m="1" x="742"/>
        <item m="1" x="466"/>
        <item m="1" x="555"/>
        <item m="1" x="410"/>
        <item m="1" x="404"/>
        <item m="1" x="547"/>
        <item m="1" x="443"/>
        <item m="1" x="478"/>
        <item m="1" x="257"/>
        <item m="1" x="62"/>
        <item m="1" x="455"/>
        <item m="1" x="775"/>
        <item m="1" x="310"/>
        <item m="1" x="915"/>
        <item m="1" x="861"/>
        <item m="1" x="300"/>
        <item m="1" x="622"/>
        <item m="1" x="314"/>
        <item m="1" x="323"/>
        <item m="1" x="87"/>
        <item m="1" x="684"/>
        <item m="1" x="108"/>
        <item m="1" x="864"/>
        <item m="1" x="931"/>
        <item x="41"/>
        <item m="1" x="536"/>
        <item m="1" x="935"/>
        <item m="1" x="549"/>
        <item m="1" x="338"/>
        <item m="1" x="506"/>
        <item m="1" x="939"/>
        <item m="1" x="800"/>
        <item m="1" x="664"/>
        <item m="1" x="952"/>
        <item m="1" x="759"/>
        <item m="1" x="387"/>
        <item m="1" x="821"/>
        <item m="1" x="620"/>
        <item m="1" x="391"/>
        <item m="1" x="765"/>
        <item m="1" x="188"/>
        <item m="1" x="905"/>
        <item m="1" x="416"/>
        <item m="1" x="438"/>
        <item m="1" x="526"/>
        <item m="1" x="336"/>
        <item m="1" x="127"/>
        <item m="1" x="294"/>
        <item m="1" x="170"/>
        <item m="1" x="965"/>
        <item m="1" x="163"/>
        <item m="1" x="161"/>
        <item m="1" x="341"/>
        <item m="1" x="496"/>
        <item m="1" x="241"/>
        <item m="1" x="975"/>
        <item m="1" x="582"/>
        <item m="1" x="457"/>
        <item m="1" x="767"/>
        <item m="1" x="444"/>
        <item m="1" x="101"/>
        <item m="1" x="669"/>
        <item m="1" x="155"/>
        <item m="1" x="982"/>
        <item m="1" x="845"/>
        <item m="1" x="897"/>
        <item m="1" x="987"/>
        <item m="1" x="592"/>
        <item m="1" x="229"/>
        <item m="1" x="784"/>
        <item m="1" x="227"/>
        <item m="1" x="653"/>
        <item m="1" x="429"/>
        <item m="1" x="264"/>
        <item m="1" x="911"/>
        <item m="1" x="434"/>
        <item m="1" x="221"/>
        <item m="1" x="484"/>
        <item m="1" x="839"/>
        <item m="1" x="154"/>
        <item m="1" x="817"/>
        <item m="1" x="776"/>
        <item m="1" x="277"/>
        <item x="14"/>
        <item m="1" x="903"/>
        <item m="1" x="386"/>
        <item m="1" x="781"/>
        <item m="1" x="243"/>
        <item m="1" x="694"/>
        <item m="1" x="933"/>
        <item m="1" x="791"/>
        <item m="1" x="680"/>
        <item m="1" x="97"/>
        <item m="1" x="489"/>
        <item m="1" x="203"/>
        <item m="1" x="944"/>
        <item m="1" x="88"/>
        <item m="1" x="375"/>
        <item x="37"/>
        <item m="1" x="110"/>
        <item m="1" x="182"/>
        <item m="1" x="288"/>
        <item m="1" x="134"/>
        <item m="1" x="813"/>
        <item m="1" x="469"/>
        <item m="1" x="167"/>
        <item m="1" x="151"/>
        <item m="1" x="326"/>
        <item m="1" x="686"/>
        <item m="1" x="714"/>
        <item m="1" x="739"/>
        <item m="1" x="206"/>
        <item m="1" x="556"/>
        <item m="1" x="525"/>
        <item m="1" x="79"/>
        <item m="1" x="103"/>
        <item m="1" x="452"/>
        <item m="1" x="216"/>
        <item m="1" x="162"/>
        <item m="1" x="834"/>
        <item m="1" x="331"/>
        <item m="1" x="758"/>
        <item m="1" x="611"/>
        <item m="1" x="176"/>
        <item m="1" x="499"/>
        <item m="1" x="789"/>
        <item m="1" x="824"/>
        <item m="1" x="707"/>
        <item m="1" x="364"/>
        <item m="1" x="230"/>
        <item m="1" x="988"/>
        <item m="1" x="289"/>
        <item m="1" x="642"/>
        <item m="1" x="279"/>
        <item m="1" x="723"/>
        <item m="1" x="104"/>
        <item m="1" x="324"/>
        <item m="1" x="84"/>
        <item m="1" x="158"/>
        <item m="1" x="160"/>
        <item m="1" x="196"/>
        <item m="1" x="153"/>
        <item m="1" x="665"/>
        <item m="1" x="754"/>
        <item x="55"/>
        <item m="1" x="172"/>
        <item m="1" x="448"/>
        <item x="28"/>
        <item m="1" x="518"/>
        <item m="1" x="379"/>
        <item m="1" x="495"/>
        <item m="1" x="367"/>
        <item m="1" x="932"/>
        <item m="1" x="583"/>
        <item m="1" x="715"/>
        <item m="1" x="910"/>
        <item m="1" x="358"/>
        <item m="1" x="584"/>
        <item m="1" x="588"/>
        <item m="1" x="943"/>
        <item m="1" x="948"/>
        <item m="1" x="951"/>
        <item m="1" x="368"/>
        <item m="1" x="189"/>
        <item m="1" x="955"/>
        <item x="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9">
        <item m="1" x="62"/>
        <item m="1" x="63"/>
        <item m="1" x="65"/>
        <item m="1" x="66"/>
        <item x="36"/>
        <item m="1" x="98"/>
        <item m="1" x="67"/>
        <item m="1" x="68"/>
        <item x="52"/>
        <item x="21"/>
        <item x="58"/>
        <item m="1" x="70"/>
        <item m="1" x="89"/>
        <item x="59"/>
        <item m="1" x="97"/>
        <item m="1" x="71"/>
        <item m="1" x="72"/>
        <item m="1" x="73"/>
        <item m="1" x="74"/>
        <item m="1" x="75"/>
        <item m="1" x="91"/>
        <item m="1" x="77"/>
        <item m="1" x="78"/>
        <item m="1" x="79"/>
        <item m="1" x="81"/>
        <item m="1" x="82"/>
        <item m="1" x="83"/>
        <item m="1" x="84"/>
        <item m="1" x="85"/>
        <item m="1" x="95"/>
        <item m="1" x="86"/>
        <item m="1" x="96"/>
        <item m="1" x="87"/>
        <item x="0"/>
        <item x="1"/>
        <item x="2"/>
        <item m="1" x="9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88"/>
        <item x="20"/>
        <item x="22"/>
        <item x="23"/>
        <item x="24"/>
        <item x="25"/>
        <item x="26"/>
        <item m="1" x="94"/>
        <item x="29"/>
        <item x="3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7"/>
        <item x="49"/>
        <item x="50"/>
        <item m="1" x="64"/>
        <item m="1" x="69"/>
        <item m="1" x="90"/>
        <item m="1" x="76"/>
        <item m="1" x="80"/>
        <item m="1" x="92"/>
        <item x="18"/>
        <item x="19"/>
        <item x="27"/>
        <item x="31"/>
        <item x="61"/>
        <item x="28"/>
        <item x="38"/>
        <item x="48"/>
        <item x="51"/>
        <item x="53"/>
        <item x="54"/>
        <item x="55"/>
        <item x="56"/>
        <item x="57"/>
        <item x="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1"/>
        <item x="3"/>
        <item m="1" x="7"/>
        <item x="4"/>
        <item m="1" x="6"/>
        <item x="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6"/>
    <field x="7"/>
    <field x="0"/>
    <field x="1"/>
  </rowFields>
  <rowItems count="62">
    <i>
      <x/>
      <x/>
      <x v="135"/>
      <x v="55"/>
    </i>
    <i r="2">
      <x v="225"/>
      <x v="58"/>
    </i>
    <i r="2">
      <x v="253"/>
      <x v="61"/>
    </i>
    <i r="2">
      <x v="261"/>
      <x v="54"/>
    </i>
    <i r="2">
      <x v="274"/>
      <x v="87"/>
    </i>
    <i r="2">
      <x v="279"/>
      <x v="62"/>
    </i>
    <i r="2">
      <x v="319"/>
      <x v="9"/>
    </i>
    <i r="2">
      <x v="331"/>
      <x v="86"/>
    </i>
    <i r="2">
      <x v="545"/>
      <x v="63"/>
    </i>
    <i r="2">
      <x v="578"/>
      <x v="60"/>
    </i>
    <i r="2">
      <x v="648"/>
      <x v="64"/>
    </i>
    <i r="2">
      <x v="683"/>
      <x v="65"/>
    </i>
    <i r="2">
      <x v="687"/>
      <x v="57"/>
    </i>
    <i r="2">
      <x v="813"/>
      <x v="56"/>
    </i>
    <i r="2">
      <x v="976"/>
      <x v="89"/>
    </i>
    <i r="1">
      <x v="1"/>
      <x v="76"/>
      <x v="4"/>
    </i>
    <i>
      <x v="1"/>
      <x/>
      <x v="47"/>
      <x v="47"/>
    </i>
    <i r="2">
      <x v="202"/>
      <x v="45"/>
    </i>
    <i r="2">
      <x v="277"/>
      <x v="44"/>
    </i>
    <i r="2">
      <x v="282"/>
      <x v="43"/>
    </i>
    <i r="2">
      <x v="349"/>
      <x v="46"/>
    </i>
    <i r="2">
      <x v="534"/>
      <x v="42"/>
    </i>
    <i r="1">
      <x v="1"/>
      <x v="108"/>
      <x v="85"/>
    </i>
    <i r="2">
      <x v="369"/>
      <x v="53"/>
    </i>
    <i r="2">
      <x v="521"/>
      <x v="49"/>
    </i>
    <i r="2">
      <x v="522"/>
      <x v="50"/>
    </i>
    <i r="2">
      <x v="580"/>
      <x v="51"/>
    </i>
    <i r="2">
      <x v="731"/>
      <x v="84"/>
    </i>
    <i r="2">
      <x v="912"/>
      <x v="48"/>
    </i>
    <i>
      <x v="2"/>
      <x/>
      <x v="65"/>
      <x v="73"/>
    </i>
    <i r="2">
      <x v="85"/>
      <x v="74"/>
    </i>
    <i r="2">
      <x v="92"/>
      <x v="71"/>
    </i>
    <i r="2">
      <x v="129"/>
      <x v="75"/>
    </i>
    <i r="2">
      <x v="182"/>
      <x v="92"/>
    </i>
    <i r="2">
      <x v="187"/>
      <x v="90"/>
    </i>
    <i r="2">
      <x v="255"/>
      <x v="72"/>
    </i>
    <i r="2">
      <x v="311"/>
      <x v="69"/>
    </i>
    <i r="2">
      <x v="500"/>
      <x v="77"/>
    </i>
    <i r="2">
      <x v="578"/>
      <x v="67"/>
    </i>
    <i r="2">
      <x v="605"/>
      <x v="68"/>
    </i>
    <i r="2">
      <x v="659"/>
      <x v="76"/>
    </i>
    <i r="2">
      <x v="663"/>
      <x v="91"/>
    </i>
    <i r="2">
      <x v="853"/>
      <x v="70"/>
    </i>
    <i r="2">
      <x v="927"/>
      <x v="66"/>
    </i>
    <i>
      <x v="4"/>
      <x/>
      <x v="59"/>
      <x v="8"/>
    </i>
    <i r="2">
      <x v="100"/>
      <x v="95"/>
    </i>
    <i r="2">
      <x v="320"/>
      <x v="93"/>
    </i>
    <i r="2">
      <x v="447"/>
      <x v="94"/>
    </i>
    <i r="2">
      <x v="729"/>
      <x v="97"/>
    </i>
    <i r="2">
      <x v="973"/>
      <x v="96"/>
    </i>
    <i r="1">
      <x v="1"/>
      <x v="212"/>
      <x v="10"/>
    </i>
    <i r="2">
      <x v="497"/>
      <x v="98"/>
    </i>
    <i r="2">
      <x v="665"/>
      <x v="13"/>
    </i>
    <i>
      <x v="6"/>
      <x/>
      <x v="423"/>
      <x v="35"/>
    </i>
    <i r="2">
      <x v="684"/>
      <x v="34"/>
    </i>
    <i r="2">
      <x v="824"/>
      <x v="33"/>
    </i>
    <i r="1">
      <x v="1"/>
      <x v="119"/>
      <x v="41"/>
    </i>
    <i r="2">
      <x v="465"/>
      <x v="38"/>
    </i>
    <i r="2">
      <x v="584"/>
      <x v="37"/>
    </i>
    <i r="2">
      <x v="630"/>
      <x v="40"/>
    </i>
    <i r="2">
      <x v="652"/>
      <x v="39"/>
    </i>
    <i>
      <x v="7"/>
      <x v="2"/>
      <x v="994"/>
      <x v="8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workbookViewId="0"/>
    <sheetView topLeftCell="A66" workbookViewId="1">
      <selection activeCell="C66" sqref="C66"/>
    </sheetView>
  </sheetViews>
  <sheetFormatPr baseColWidth="10" defaultColWidth="14.42578125" defaultRowHeight="14.25" customHeight="1"/>
  <cols>
    <col min="1" max="1" width="8.85546875" style="62" customWidth="1"/>
    <col min="2" max="2" width="9" style="62" customWidth="1"/>
    <col min="3" max="3" width="27.5703125" style="62" customWidth="1"/>
    <col min="4" max="4" width="16.7109375" style="62" customWidth="1"/>
    <col min="5" max="6" width="17.7109375" style="62" customWidth="1"/>
    <col min="7" max="7" width="14.5703125" style="62" customWidth="1"/>
    <col min="8" max="8" width="9.7109375" style="62" customWidth="1"/>
    <col min="9" max="9" width="9.140625" style="62" customWidth="1"/>
    <col min="10" max="10" width="9.7109375" style="62" customWidth="1"/>
    <col min="11" max="11" width="10" style="62" customWidth="1"/>
    <col min="12" max="12" width="9.7109375" style="62" customWidth="1"/>
    <col min="13" max="13" width="10" style="62" customWidth="1"/>
    <col min="14" max="14" width="9.7109375" style="62" customWidth="1"/>
    <col min="15" max="15" width="10" style="62" customWidth="1"/>
    <col min="16" max="16" width="9.7109375" style="62" customWidth="1"/>
    <col min="17" max="17" width="10.85546875" style="62" customWidth="1"/>
    <col min="18" max="18" width="10.5703125" style="62" customWidth="1"/>
    <col min="19" max="19" width="10.85546875" style="62" customWidth="1"/>
    <col min="20" max="20" width="10.5703125" style="62" customWidth="1"/>
    <col min="21" max="21" width="10.85546875" style="62" customWidth="1"/>
    <col min="22" max="22" width="10.5703125" style="62" customWidth="1"/>
    <col min="23" max="23" width="10.85546875" style="62" customWidth="1"/>
    <col min="24" max="24" width="8.42578125" style="62" customWidth="1"/>
    <col min="25" max="16384" width="14.42578125" style="62"/>
  </cols>
  <sheetData>
    <row r="1" spans="1:24" ht="14.25" customHeight="1">
      <c r="A1"/>
      <c r="B1" s="3"/>
      <c r="C1"/>
      <c r="D1"/>
      <c r="E1" s="3"/>
      <c r="F1" s="3"/>
      <c r="G1" s="3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22.5" customHeight="1">
      <c r="A2"/>
      <c r="B2" s="3"/>
      <c r="C2"/>
      <c r="D2" s="126" t="s">
        <v>279</v>
      </c>
      <c r="E2" s="3"/>
      <c r="F2" s="3"/>
      <c r="G2" s="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4.25" customHeight="1" thickBot="1">
      <c r="A3"/>
      <c r="B3" s="3"/>
      <c r="C3"/>
      <c r="D3" t="s">
        <v>280</v>
      </c>
      <c r="E3" s="3"/>
      <c r="F3" s="3"/>
      <c r="G3" s="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14.25" customHeight="1" thickBot="1">
      <c r="A4"/>
      <c r="B4" s="3"/>
      <c r="C4"/>
      <c r="D4"/>
      <c r="E4" s="3"/>
      <c r="F4" s="3"/>
      <c r="G4" s="3"/>
      <c r="H4" s="174" t="s">
        <v>120</v>
      </c>
      <c r="I4" s="176"/>
      <c r="J4" s="176"/>
      <c r="K4" s="175"/>
      <c r="L4" s="174" t="s">
        <v>121</v>
      </c>
      <c r="M4" s="176"/>
      <c r="N4" s="176"/>
      <c r="O4" s="175"/>
      <c r="P4" s="174" t="s">
        <v>122</v>
      </c>
      <c r="Q4" s="176"/>
      <c r="R4" s="176"/>
      <c r="S4" s="175"/>
      <c r="T4" s="174" t="s">
        <v>123</v>
      </c>
      <c r="U4" s="176"/>
      <c r="V4" s="176"/>
      <c r="W4" s="175"/>
      <c r="X4"/>
    </row>
    <row r="5" spans="1:24" ht="14.25" customHeight="1" thickBot="1">
      <c r="A5"/>
      <c r="B5" s="3"/>
      <c r="C5"/>
      <c r="D5"/>
      <c r="E5" s="3"/>
      <c r="F5" s="3"/>
      <c r="G5" s="3"/>
      <c r="H5" s="174" t="s">
        <v>281</v>
      </c>
      <c r="I5" s="175"/>
      <c r="J5" s="174" t="s">
        <v>282</v>
      </c>
      <c r="K5" s="175"/>
      <c r="L5" s="174" t="s">
        <v>281</v>
      </c>
      <c r="M5" s="175"/>
      <c r="N5" s="174" t="s">
        <v>282</v>
      </c>
      <c r="O5" s="175"/>
      <c r="P5" s="174" t="s">
        <v>281</v>
      </c>
      <c r="Q5" s="175"/>
      <c r="R5" s="174" t="s">
        <v>282</v>
      </c>
      <c r="S5" s="175"/>
      <c r="T5" s="174" t="s">
        <v>281</v>
      </c>
      <c r="U5" s="175"/>
      <c r="V5" s="174" t="s">
        <v>282</v>
      </c>
      <c r="W5" s="175"/>
      <c r="X5"/>
    </row>
    <row r="6" spans="1:24" ht="14.25" customHeight="1" thickBot="1">
      <c r="A6" s="127" t="s">
        <v>55</v>
      </c>
      <c r="B6" s="127" t="s">
        <v>1</v>
      </c>
      <c r="C6" s="128" t="s">
        <v>2</v>
      </c>
      <c r="D6" s="128" t="s">
        <v>3</v>
      </c>
      <c r="E6" s="128" t="s">
        <v>4</v>
      </c>
      <c r="F6" s="128" t="s">
        <v>6</v>
      </c>
      <c r="G6" s="129" t="s">
        <v>7</v>
      </c>
      <c r="H6" s="130" t="s">
        <v>55</v>
      </c>
      <c r="I6" s="130" t="s">
        <v>56</v>
      </c>
      <c r="J6" s="131" t="s">
        <v>55</v>
      </c>
      <c r="K6" s="130" t="s">
        <v>56</v>
      </c>
      <c r="L6" s="132" t="s">
        <v>55</v>
      </c>
      <c r="M6" s="132" t="s">
        <v>56</v>
      </c>
      <c r="N6" s="133" t="s">
        <v>55</v>
      </c>
      <c r="O6" s="132" t="s">
        <v>56</v>
      </c>
      <c r="P6" s="132" t="s">
        <v>55</v>
      </c>
      <c r="Q6" s="132" t="s">
        <v>56</v>
      </c>
      <c r="R6" s="133" t="s">
        <v>55</v>
      </c>
      <c r="S6" s="132" t="s">
        <v>56</v>
      </c>
      <c r="T6" s="132" t="s">
        <v>55</v>
      </c>
      <c r="U6" s="132" t="s">
        <v>56</v>
      </c>
      <c r="V6" s="133" t="s">
        <v>55</v>
      </c>
      <c r="W6" s="132" t="s">
        <v>56</v>
      </c>
      <c r="X6" s="133" t="s">
        <v>53</v>
      </c>
    </row>
    <row r="7" spans="1:24" ht="14.25" customHeight="1">
      <c r="A7" s="134">
        <v>1</v>
      </c>
      <c r="B7" s="135">
        <v>40</v>
      </c>
      <c r="C7" s="136" t="s">
        <v>124</v>
      </c>
      <c r="D7" s="136" t="s">
        <v>125</v>
      </c>
      <c r="E7" s="137" t="s">
        <v>11</v>
      </c>
      <c r="F7" s="138" t="s">
        <v>19</v>
      </c>
      <c r="G7" s="137" t="s">
        <v>12</v>
      </c>
      <c r="H7" s="139">
        <v>1</v>
      </c>
      <c r="I7" s="139">
        <f>4-H7</f>
        <v>3</v>
      </c>
      <c r="J7" s="139">
        <v>1</v>
      </c>
      <c r="K7" s="139">
        <f>4-J7</f>
        <v>3</v>
      </c>
      <c r="L7" s="139">
        <v>1</v>
      </c>
      <c r="M7" s="139">
        <v>3</v>
      </c>
      <c r="N7" s="139">
        <v>2</v>
      </c>
      <c r="O7" s="139">
        <v>2</v>
      </c>
      <c r="P7" s="139"/>
      <c r="Q7" s="139"/>
      <c r="R7" s="139"/>
      <c r="S7" s="139"/>
      <c r="T7" s="139"/>
      <c r="U7" s="139"/>
      <c r="V7" s="139"/>
      <c r="W7" s="139"/>
      <c r="X7" s="139">
        <f>SUM(I7+K7+M7+O7+Q7+S7+U7+W7)</f>
        <v>11</v>
      </c>
    </row>
    <row r="8" spans="1:24" ht="14.25" customHeight="1">
      <c r="A8" s="140">
        <v>2</v>
      </c>
      <c r="B8" s="141">
        <v>41</v>
      </c>
      <c r="C8" s="142" t="s">
        <v>283</v>
      </c>
      <c r="D8" s="142" t="s">
        <v>211</v>
      </c>
      <c r="E8" s="143" t="s">
        <v>11</v>
      </c>
      <c r="F8" s="144" t="s">
        <v>19</v>
      </c>
      <c r="G8" s="143" t="s">
        <v>12</v>
      </c>
      <c r="H8" s="139">
        <v>2</v>
      </c>
      <c r="I8" s="139">
        <f t="shared" ref="I8:I9" si="0">4-H8</f>
        <v>2</v>
      </c>
      <c r="J8" s="139">
        <v>2</v>
      </c>
      <c r="K8" s="139">
        <f t="shared" ref="K8:K9" si="1">4-J8</f>
        <v>2</v>
      </c>
      <c r="L8" s="139">
        <v>2</v>
      </c>
      <c r="M8" s="139">
        <v>2</v>
      </c>
      <c r="N8" s="139">
        <v>1</v>
      </c>
      <c r="O8" s="139">
        <v>3</v>
      </c>
      <c r="P8" s="139"/>
      <c r="Q8" s="139"/>
      <c r="R8" s="139"/>
      <c r="S8" s="139"/>
      <c r="T8" s="139"/>
      <c r="U8" s="139"/>
      <c r="V8" s="139"/>
      <c r="W8" s="139"/>
      <c r="X8" s="139">
        <f t="shared" ref="X8:X12" si="2">SUM(I8+K8+M8+O8+Q8+S8+U8+W8)</f>
        <v>9</v>
      </c>
    </row>
    <row r="9" spans="1:24" ht="14.25" customHeight="1">
      <c r="A9" s="140">
        <v>3</v>
      </c>
      <c r="B9" s="141">
        <v>42</v>
      </c>
      <c r="C9" s="142" t="s">
        <v>215</v>
      </c>
      <c r="D9" s="142" t="s">
        <v>216</v>
      </c>
      <c r="E9" s="143" t="s">
        <v>13</v>
      </c>
      <c r="F9" s="144" t="s">
        <v>19</v>
      </c>
      <c r="G9" s="143" t="s">
        <v>12</v>
      </c>
      <c r="H9" s="139">
        <v>3</v>
      </c>
      <c r="I9" s="139">
        <f t="shared" si="0"/>
        <v>1</v>
      </c>
      <c r="J9" s="139">
        <v>3</v>
      </c>
      <c r="K9" s="139">
        <f t="shared" si="1"/>
        <v>1</v>
      </c>
      <c r="L9" s="139">
        <v>3</v>
      </c>
      <c r="M9" s="139">
        <v>1</v>
      </c>
      <c r="N9" s="139">
        <v>3</v>
      </c>
      <c r="O9" s="139">
        <v>1</v>
      </c>
      <c r="P9" s="139"/>
      <c r="Q9" s="139"/>
      <c r="R9" s="139"/>
      <c r="S9" s="139"/>
      <c r="T9" s="139"/>
      <c r="U9" s="139"/>
      <c r="V9" s="139"/>
      <c r="W9" s="139"/>
      <c r="X9" s="139">
        <f t="shared" si="2"/>
        <v>4</v>
      </c>
    </row>
    <row r="10" spans="1:24" ht="14.25" customHeight="1">
      <c r="A10" s="140"/>
      <c r="B10" s="141">
        <v>13</v>
      </c>
      <c r="C10" s="142" t="s">
        <v>128</v>
      </c>
      <c r="D10" s="142" t="s">
        <v>49</v>
      </c>
      <c r="E10" s="143" t="s">
        <v>13</v>
      </c>
      <c r="F10" s="144" t="s">
        <v>19</v>
      </c>
      <c r="G10" s="143" t="s">
        <v>12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>
        <f t="shared" si="2"/>
        <v>0</v>
      </c>
    </row>
    <row r="11" spans="1:24" ht="14.25" customHeight="1">
      <c r="A11" s="140"/>
      <c r="B11" s="141">
        <v>16</v>
      </c>
      <c r="C11" s="142" t="s">
        <v>126</v>
      </c>
      <c r="D11" s="142" t="s">
        <v>127</v>
      </c>
      <c r="E11" s="143" t="s">
        <v>13</v>
      </c>
      <c r="F11" s="144" t="s">
        <v>19</v>
      </c>
      <c r="G11" s="143" t="s">
        <v>12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>
        <f t="shared" si="2"/>
        <v>0</v>
      </c>
    </row>
    <row r="12" spans="1:24" ht="14.25" customHeight="1">
      <c r="A12" s="140"/>
      <c r="B12" s="141">
        <v>18</v>
      </c>
      <c r="C12" s="142" t="s">
        <v>212</v>
      </c>
      <c r="D12" s="142" t="s">
        <v>143</v>
      </c>
      <c r="E12" s="143" t="s">
        <v>13</v>
      </c>
      <c r="F12" s="144" t="s">
        <v>19</v>
      </c>
      <c r="G12" s="143" t="s">
        <v>12</v>
      </c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>
        <f t="shared" si="2"/>
        <v>0</v>
      </c>
    </row>
    <row r="13" spans="1:24" ht="14.25" customHeight="1">
      <c r="A13" s="145"/>
      <c r="B13" s="145"/>
      <c r="C13" s="146"/>
      <c r="D13" s="146"/>
      <c r="E13" s="147"/>
      <c r="F13" s="145"/>
      <c r="G13" s="145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spans="1:24" ht="14.25" customHeight="1" thickBot="1">
      <c r="A14"/>
      <c r="B14" s="145"/>
      <c r="C14" s="146"/>
      <c r="D14" s="146"/>
      <c r="E14" s="147"/>
      <c r="F14" s="145"/>
      <c r="G14" s="14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4.25" customHeight="1" thickBot="1">
      <c r="A15"/>
      <c r="B15" s="3"/>
      <c r="C15"/>
      <c r="D15"/>
      <c r="E15" s="3"/>
      <c r="F15" s="3"/>
      <c r="G15" s="3"/>
      <c r="H15" s="174" t="s">
        <v>120</v>
      </c>
      <c r="I15" s="176"/>
      <c r="J15" s="176"/>
      <c r="K15" s="175"/>
      <c r="L15" s="174" t="s">
        <v>121</v>
      </c>
      <c r="M15" s="176"/>
      <c r="N15" s="176"/>
      <c r="O15" s="175"/>
      <c r="P15" s="174" t="s">
        <v>122</v>
      </c>
      <c r="Q15" s="176"/>
      <c r="R15" s="176"/>
      <c r="S15" s="175"/>
      <c r="T15" s="174" t="s">
        <v>123</v>
      </c>
      <c r="U15" s="176"/>
      <c r="V15" s="176"/>
      <c r="W15" s="175"/>
      <c r="X15"/>
    </row>
    <row r="16" spans="1:24" ht="14.25" customHeight="1" thickBot="1">
      <c r="A16"/>
      <c r="B16" s="3"/>
      <c r="C16"/>
      <c r="D16"/>
      <c r="E16" s="3"/>
      <c r="F16" s="3"/>
      <c r="G16" s="3"/>
      <c r="H16" s="174" t="s">
        <v>281</v>
      </c>
      <c r="I16" s="175"/>
      <c r="J16" s="174" t="s">
        <v>282</v>
      </c>
      <c r="K16" s="175"/>
      <c r="L16" s="174" t="s">
        <v>281</v>
      </c>
      <c r="M16" s="175"/>
      <c r="N16" s="174" t="s">
        <v>282</v>
      </c>
      <c r="O16" s="175"/>
      <c r="P16" s="174" t="s">
        <v>281</v>
      </c>
      <c r="Q16" s="175"/>
      <c r="R16" s="174" t="s">
        <v>282</v>
      </c>
      <c r="S16" s="175"/>
      <c r="T16" s="174" t="s">
        <v>281</v>
      </c>
      <c r="U16" s="175"/>
      <c r="V16" s="174" t="s">
        <v>282</v>
      </c>
      <c r="W16" s="175"/>
      <c r="X16"/>
    </row>
    <row r="17" spans="1:24" ht="14.25" customHeight="1" thickBot="1">
      <c r="A17" s="127" t="s">
        <v>55</v>
      </c>
      <c r="B17" s="127" t="s">
        <v>1</v>
      </c>
      <c r="C17" s="128" t="s">
        <v>2</v>
      </c>
      <c r="D17" s="128" t="s">
        <v>3</v>
      </c>
      <c r="E17" s="128" t="s">
        <v>4</v>
      </c>
      <c r="F17" s="128" t="s">
        <v>6</v>
      </c>
      <c r="G17" s="129" t="s">
        <v>7</v>
      </c>
      <c r="H17" s="130" t="s">
        <v>55</v>
      </c>
      <c r="I17" s="130" t="s">
        <v>56</v>
      </c>
      <c r="J17" s="131" t="s">
        <v>55</v>
      </c>
      <c r="K17" s="130" t="s">
        <v>56</v>
      </c>
      <c r="L17" s="132" t="s">
        <v>55</v>
      </c>
      <c r="M17" s="132" t="s">
        <v>56</v>
      </c>
      <c r="N17" s="133" t="s">
        <v>55</v>
      </c>
      <c r="O17" s="132" t="s">
        <v>56</v>
      </c>
      <c r="P17" s="132" t="s">
        <v>55</v>
      </c>
      <c r="Q17" s="132" t="s">
        <v>56</v>
      </c>
      <c r="R17" s="133" t="s">
        <v>55</v>
      </c>
      <c r="S17" s="132" t="s">
        <v>56</v>
      </c>
      <c r="T17" s="132" t="s">
        <v>55</v>
      </c>
      <c r="U17" s="132" t="s">
        <v>56</v>
      </c>
      <c r="V17" s="133" t="s">
        <v>55</v>
      </c>
      <c r="W17" s="132" t="s">
        <v>56</v>
      </c>
      <c r="X17" s="133" t="s">
        <v>53</v>
      </c>
    </row>
    <row r="18" spans="1:24" ht="14.25" customHeight="1">
      <c r="A18" s="134">
        <v>1</v>
      </c>
      <c r="B18" s="135">
        <v>47</v>
      </c>
      <c r="C18" s="136" t="s">
        <v>110</v>
      </c>
      <c r="D18" s="136" t="s">
        <v>28</v>
      </c>
      <c r="E18" s="137" t="s">
        <v>15</v>
      </c>
      <c r="F18" s="138" t="s">
        <v>19</v>
      </c>
      <c r="G18" s="137" t="s">
        <v>9</v>
      </c>
      <c r="H18" s="139">
        <v>1</v>
      </c>
      <c r="I18" s="139">
        <f>7-H18</f>
        <v>6</v>
      </c>
      <c r="J18" s="139">
        <v>1</v>
      </c>
      <c r="K18" s="139">
        <f>7-J18</f>
        <v>6</v>
      </c>
      <c r="L18" s="139">
        <v>1</v>
      </c>
      <c r="M18" s="139">
        <v>4</v>
      </c>
      <c r="N18" s="139">
        <v>1</v>
      </c>
      <c r="O18" s="139">
        <v>4</v>
      </c>
      <c r="P18" s="139"/>
      <c r="Q18" s="139"/>
      <c r="R18" s="139"/>
      <c r="S18" s="139"/>
      <c r="T18" s="139"/>
      <c r="U18" s="139"/>
      <c r="V18" s="139"/>
      <c r="W18" s="139"/>
      <c r="X18" s="139">
        <f>SUM(I18+K18+M18+O18+Q18+S18+U18+W18)</f>
        <v>20</v>
      </c>
    </row>
    <row r="19" spans="1:24" ht="14.25" customHeight="1">
      <c r="A19" s="134">
        <v>2</v>
      </c>
      <c r="B19" s="135">
        <v>46</v>
      </c>
      <c r="C19" s="136" t="s">
        <v>240</v>
      </c>
      <c r="D19" s="136" t="s">
        <v>214</v>
      </c>
      <c r="E19" s="137" t="s">
        <v>13</v>
      </c>
      <c r="F19" s="138" t="s">
        <v>19</v>
      </c>
      <c r="G19" s="137" t="s">
        <v>9</v>
      </c>
      <c r="H19" s="139">
        <v>3</v>
      </c>
      <c r="I19" s="139">
        <f t="shared" ref="I19:I23" si="3">7-H19</f>
        <v>4</v>
      </c>
      <c r="J19" s="139">
        <v>2</v>
      </c>
      <c r="K19" s="139">
        <f t="shared" ref="K19:K23" si="4">7-J19</f>
        <v>5</v>
      </c>
      <c r="L19" s="139">
        <v>2</v>
      </c>
      <c r="M19" s="139">
        <v>3</v>
      </c>
      <c r="N19" s="139">
        <v>2</v>
      </c>
      <c r="O19" s="139">
        <v>3</v>
      </c>
      <c r="P19" s="139"/>
      <c r="Q19" s="139"/>
      <c r="R19" s="139"/>
      <c r="S19" s="139"/>
      <c r="T19" s="139"/>
      <c r="U19" s="139"/>
      <c r="V19" s="139"/>
      <c r="W19" s="139"/>
      <c r="X19" s="139">
        <f t="shared" ref="X19:X25" si="5">SUM(I19+K19+M19+O19+Q19+S19+U19+W19)</f>
        <v>15</v>
      </c>
    </row>
    <row r="20" spans="1:24" ht="14.25" customHeight="1">
      <c r="A20" s="134">
        <v>3</v>
      </c>
      <c r="B20" s="135">
        <v>44</v>
      </c>
      <c r="C20" s="136" t="s">
        <v>134</v>
      </c>
      <c r="D20" s="136" t="s">
        <v>135</v>
      </c>
      <c r="E20" s="137" t="s">
        <v>13</v>
      </c>
      <c r="F20" s="138" t="s">
        <v>19</v>
      </c>
      <c r="G20" s="137" t="s">
        <v>9</v>
      </c>
      <c r="H20" s="139">
        <v>2</v>
      </c>
      <c r="I20" s="139">
        <f t="shared" si="3"/>
        <v>5</v>
      </c>
      <c r="J20" s="139">
        <v>3</v>
      </c>
      <c r="K20" s="139">
        <f t="shared" si="4"/>
        <v>4</v>
      </c>
      <c r="L20" s="139">
        <v>3</v>
      </c>
      <c r="M20" s="139">
        <v>2</v>
      </c>
      <c r="N20" s="139">
        <v>3</v>
      </c>
      <c r="O20" s="139">
        <v>2</v>
      </c>
      <c r="P20" s="139"/>
      <c r="Q20" s="139"/>
      <c r="R20" s="139"/>
      <c r="S20" s="139"/>
      <c r="T20" s="139"/>
      <c r="U20" s="139"/>
      <c r="V20" s="139"/>
      <c r="W20" s="139"/>
      <c r="X20" s="139">
        <f t="shared" si="5"/>
        <v>13</v>
      </c>
    </row>
    <row r="21" spans="1:24" ht="14.25" customHeight="1">
      <c r="A21" s="134">
        <v>4</v>
      </c>
      <c r="B21" s="135">
        <v>45</v>
      </c>
      <c r="C21" s="136" t="s">
        <v>132</v>
      </c>
      <c r="D21" s="136" t="s">
        <v>133</v>
      </c>
      <c r="E21" s="137" t="s">
        <v>13</v>
      </c>
      <c r="F21" s="144" t="s">
        <v>19</v>
      </c>
      <c r="G21" s="143" t="s">
        <v>9</v>
      </c>
      <c r="H21" s="139">
        <v>4</v>
      </c>
      <c r="I21" s="139">
        <f t="shared" si="3"/>
        <v>3</v>
      </c>
      <c r="J21" s="139">
        <v>4</v>
      </c>
      <c r="K21" s="139">
        <f t="shared" si="4"/>
        <v>3</v>
      </c>
      <c r="L21" s="139">
        <v>4</v>
      </c>
      <c r="M21" s="139">
        <v>1</v>
      </c>
      <c r="N21" s="139">
        <v>4</v>
      </c>
      <c r="O21" s="139">
        <v>1</v>
      </c>
      <c r="P21" s="139"/>
      <c r="Q21" s="139"/>
      <c r="R21" s="139"/>
      <c r="S21" s="139"/>
      <c r="T21" s="139"/>
      <c r="U21" s="139"/>
      <c r="V21" s="139"/>
      <c r="W21" s="139"/>
      <c r="X21" s="139">
        <f t="shared" si="5"/>
        <v>8</v>
      </c>
    </row>
    <row r="22" spans="1:24" ht="14.25" customHeight="1">
      <c r="A22" s="134">
        <v>5</v>
      </c>
      <c r="B22" s="135">
        <v>48</v>
      </c>
      <c r="C22" s="136" t="s">
        <v>107</v>
      </c>
      <c r="D22" s="136" t="s">
        <v>108</v>
      </c>
      <c r="E22" s="137" t="s">
        <v>15</v>
      </c>
      <c r="F22" s="144" t="s">
        <v>19</v>
      </c>
      <c r="G22" s="143" t="s">
        <v>9</v>
      </c>
      <c r="H22" s="139">
        <v>5</v>
      </c>
      <c r="I22" s="139">
        <f t="shared" si="3"/>
        <v>2</v>
      </c>
      <c r="J22" s="139">
        <v>5</v>
      </c>
      <c r="K22" s="139">
        <f t="shared" si="4"/>
        <v>2</v>
      </c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>
        <f t="shared" si="5"/>
        <v>4</v>
      </c>
    </row>
    <row r="23" spans="1:24" ht="14.25" customHeight="1">
      <c r="A23" s="134">
        <v>6</v>
      </c>
      <c r="B23" s="135">
        <v>21</v>
      </c>
      <c r="C23" s="136" t="s">
        <v>138</v>
      </c>
      <c r="D23" s="136" t="s">
        <v>139</v>
      </c>
      <c r="E23" s="137" t="s">
        <v>13</v>
      </c>
      <c r="F23" s="144" t="s">
        <v>19</v>
      </c>
      <c r="G23" s="143" t="s">
        <v>9</v>
      </c>
      <c r="H23" s="139">
        <v>6</v>
      </c>
      <c r="I23" s="139">
        <f t="shared" si="3"/>
        <v>1</v>
      </c>
      <c r="J23" s="139">
        <v>6</v>
      </c>
      <c r="K23" s="139">
        <f t="shared" si="4"/>
        <v>1</v>
      </c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>
        <f t="shared" si="5"/>
        <v>2</v>
      </c>
    </row>
    <row r="24" spans="1:24" ht="14.25" customHeight="1">
      <c r="A24" s="134"/>
      <c r="B24" s="135">
        <v>43</v>
      </c>
      <c r="C24" s="136" t="s">
        <v>136</v>
      </c>
      <c r="D24" s="136" t="s">
        <v>137</v>
      </c>
      <c r="E24" s="137" t="s">
        <v>13</v>
      </c>
      <c r="F24" s="144" t="s">
        <v>19</v>
      </c>
      <c r="G24" s="143" t="s">
        <v>9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>
        <f t="shared" si="5"/>
        <v>0</v>
      </c>
    </row>
    <row r="25" spans="1:24" ht="14.25" customHeight="1">
      <c r="A25" s="134"/>
      <c r="B25" s="135">
        <v>24</v>
      </c>
      <c r="C25" s="136" t="s">
        <v>218</v>
      </c>
      <c r="D25" s="136" t="s">
        <v>217</v>
      </c>
      <c r="E25" s="137" t="s">
        <v>13</v>
      </c>
      <c r="F25" s="144" t="s">
        <v>19</v>
      </c>
      <c r="G25" s="143" t="s">
        <v>9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>
        <f t="shared" si="5"/>
        <v>0</v>
      </c>
    </row>
    <row r="26" spans="1:24" ht="14.25" customHeight="1">
      <c r="A26" s="149"/>
      <c r="B26" s="145"/>
      <c r="C26" s="150"/>
      <c r="D26" s="150"/>
      <c r="E26" s="145"/>
      <c r="F26" s="151"/>
      <c r="G26" s="151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1:24" ht="14.25" customHeight="1" thickBot="1">
      <c r="A27"/>
      <c r="B27" s="145"/>
      <c r="C27" s="146"/>
      <c r="D27" s="146"/>
      <c r="E27" s="147"/>
      <c r="F27" s="145"/>
      <c r="G27" s="14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4.25" customHeight="1" thickBot="1">
      <c r="A28"/>
      <c r="B28" s="3"/>
      <c r="C28"/>
      <c r="D28"/>
      <c r="E28" s="3"/>
      <c r="F28" s="3"/>
      <c r="G28" s="3"/>
      <c r="H28" s="174" t="s">
        <v>120</v>
      </c>
      <c r="I28" s="176"/>
      <c r="J28" s="176"/>
      <c r="K28" s="175"/>
      <c r="L28" s="174" t="s">
        <v>121</v>
      </c>
      <c r="M28" s="176"/>
      <c r="N28" s="176"/>
      <c r="O28" s="175"/>
      <c r="P28" s="174" t="s">
        <v>122</v>
      </c>
      <c r="Q28" s="176"/>
      <c r="R28" s="176"/>
      <c r="S28" s="175"/>
      <c r="T28" s="174" t="s">
        <v>123</v>
      </c>
      <c r="U28" s="176"/>
      <c r="V28" s="176"/>
      <c r="W28" s="175"/>
      <c r="X28"/>
    </row>
    <row r="29" spans="1:24" ht="14.25" customHeight="1" thickBot="1">
      <c r="A29"/>
      <c r="B29" s="3"/>
      <c r="C29"/>
      <c r="D29"/>
      <c r="E29" s="3"/>
      <c r="F29" s="3"/>
      <c r="G29" s="3"/>
      <c r="H29" s="174" t="s">
        <v>281</v>
      </c>
      <c r="I29" s="175"/>
      <c r="J29" s="174" t="s">
        <v>282</v>
      </c>
      <c r="K29" s="175"/>
      <c r="L29" s="174" t="s">
        <v>281</v>
      </c>
      <c r="M29" s="175"/>
      <c r="N29" s="174" t="s">
        <v>282</v>
      </c>
      <c r="O29" s="175"/>
      <c r="P29" s="174" t="s">
        <v>281</v>
      </c>
      <c r="Q29" s="175"/>
      <c r="R29" s="174" t="s">
        <v>282</v>
      </c>
      <c r="S29" s="175"/>
      <c r="T29" s="174" t="s">
        <v>281</v>
      </c>
      <c r="U29" s="175"/>
      <c r="V29" s="174" t="s">
        <v>282</v>
      </c>
      <c r="W29" s="175"/>
      <c r="X29"/>
    </row>
    <row r="30" spans="1:24" ht="14.25" customHeight="1" thickBot="1">
      <c r="A30" s="127" t="s">
        <v>55</v>
      </c>
      <c r="B30" s="127" t="s">
        <v>1</v>
      </c>
      <c r="C30" s="128" t="s">
        <v>2</v>
      </c>
      <c r="D30" s="128" t="s">
        <v>3</v>
      </c>
      <c r="E30" s="128" t="s">
        <v>4</v>
      </c>
      <c r="F30" s="128" t="s">
        <v>6</v>
      </c>
      <c r="G30" s="129" t="s">
        <v>7</v>
      </c>
      <c r="H30" s="130" t="s">
        <v>55</v>
      </c>
      <c r="I30" s="130" t="s">
        <v>56</v>
      </c>
      <c r="J30" s="131" t="s">
        <v>55</v>
      </c>
      <c r="K30" s="130" t="s">
        <v>56</v>
      </c>
      <c r="L30" s="132" t="s">
        <v>55</v>
      </c>
      <c r="M30" s="132" t="s">
        <v>56</v>
      </c>
      <c r="N30" s="133" t="s">
        <v>55</v>
      </c>
      <c r="O30" s="132" t="s">
        <v>56</v>
      </c>
      <c r="P30" s="132" t="s">
        <v>55</v>
      </c>
      <c r="Q30" s="132" t="s">
        <v>56</v>
      </c>
      <c r="R30" s="133" t="s">
        <v>55</v>
      </c>
      <c r="S30" s="132" t="s">
        <v>56</v>
      </c>
      <c r="T30" s="132" t="s">
        <v>55</v>
      </c>
      <c r="U30" s="132" t="s">
        <v>56</v>
      </c>
      <c r="V30" s="133" t="s">
        <v>55</v>
      </c>
      <c r="W30" s="132" t="s">
        <v>56</v>
      </c>
      <c r="X30" s="133" t="s">
        <v>53</v>
      </c>
    </row>
    <row r="31" spans="1:24" ht="14.25" customHeight="1">
      <c r="A31" s="140">
        <v>1</v>
      </c>
      <c r="B31" s="135">
        <v>52</v>
      </c>
      <c r="C31" s="136" t="s">
        <v>89</v>
      </c>
      <c r="D31" s="136" t="s">
        <v>27</v>
      </c>
      <c r="E31" s="137" t="s">
        <v>13</v>
      </c>
      <c r="F31" s="144" t="s">
        <v>18</v>
      </c>
      <c r="G31" s="143" t="s">
        <v>12</v>
      </c>
      <c r="H31" s="139">
        <v>1</v>
      </c>
      <c r="I31" s="139">
        <f>8-H31</f>
        <v>7</v>
      </c>
      <c r="J31" s="139">
        <v>1</v>
      </c>
      <c r="K31" s="139">
        <f>8-J31</f>
        <v>7</v>
      </c>
      <c r="L31" s="139">
        <v>1</v>
      </c>
      <c r="M31" s="139">
        <v>6</v>
      </c>
      <c r="N31" s="139">
        <v>1</v>
      </c>
      <c r="O31" s="139">
        <v>6</v>
      </c>
      <c r="P31" s="139"/>
      <c r="Q31" s="139"/>
      <c r="R31" s="139"/>
      <c r="S31" s="139"/>
      <c r="T31" s="139"/>
      <c r="U31" s="139"/>
      <c r="V31" s="139"/>
      <c r="W31" s="139"/>
      <c r="X31" s="139">
        <f>SUM(I31+K31+M31+O31+Q31+S31+U31+W31)</f>
        <v>26</v>
      </c>
    </row>
    <row r="32" spans="1:24" ht="14.25" customHeight="1">
      <c r="A32" s="140">
        <v>2</v>
      </c>
      <c r="B32" s="135">
        <v>51</v>
      </c>
      <c r="C32" s="136" t="s">
        <v>40</v>
      </c>
      <c r="D32" s="136" t="s">
        <v>37</v>
      </c>
      <c r="E32" s="137" t="s">
        <v>91</v>
      </c>
      <c r="F32" s="144" t="s">
        <v>18</v>
      </c>
      <c r="G32" s="143" t="s">
        <v>12</v>
      </c>
      <c r="H32" s="139">
        <v>2</v>
      </c>
      <c r="I32" s="139">
        <f t="shared" ref="I32:I37" si="6">8-H32</f>
        <v>6</v>
      </c>
      <c r="J32" s="139">
        <v>4</v>
      </c>
      <c r="K32" s="139">
        <f t="shared" ref="K32:K37" si="7">8-J32</f>
        <v>4</v>
      </c>
      <c r="L32" s="139">
        <v>3</v>
      </c>
      <c r="M32" s="139">
        <v>4</v>
      </c>
      <c r="N32" s="139">
        <v>2</v>
      </c>
      <c r="O32" s="139">
        <v>5</v>
      </c>
      <c r="P32" s="139"/>
      <c r="Q32" s="139"/>
      <c r="R32" s="139"/>
      <c r="S32" s="139"/>
      <c r="T32" s="139"/>
      <c r="U32" s="139"/>
      <c r="V32" s="139"/>
      <c r="W32" s="139"/>
      <c r="X32" s="139">
        <f t="shared" ref="X32:X37" si="8">SUM(I32+K32+M32+O32+Q32+S32+U32+W32)</f>
        <v>19</v>
      </c>
    </row>
    <row r="33" spans="1:24" ht="14.25" customHeight="1">
      <c r="A33" s="140">
        <v>3</v>
      </c>
      <c r="B33" s="135">
        <v>50</v>
      </c>
      <c r="C33" s="136" t="s">
        <v>237</v>
      </c>
      <c r="D33" s="136" t="s">
        <v>45</v>
      </c>
      <c r="E33" s="137" t="s">
        <v>11</v>
      </c>
      <c r="F33" s="144" t="s">
        <v>18</v>
      </c>
      <c r="G33" s="143" t="s">
        <v>12</v>
      </c>
      <c r="H33" s="139">
        <v>6</v>
      </c>
      <c r="I33" s="139">
        <f t="shared" si="6"/>
        <v>2</v>
      </c>
      <c r="J33" s="139">
        <v>3</v>
      </c>
      <c r="K33" s="139">
        <f t="shared" si="7"/>
        <v>5</v>
      </c>
      <c r="L33" s="139">
        <v>2</v>
      </c>
      <c r="M33" s="139">
        <v>5</v>
      </c>
      <c r="N33" s="139">
        <v>3</v>
      </c>
      <c r="O33" s="139">
        <v>4</v>
      </c>
      <c r="P33" s="139"/>
      <c r="Q33" s="139"/>
      <c r="R33" s="139"/>
      <c r="S33" s="139"/>
      <c r="T33" s="139"/>
      <c r="U33" s="139"/>
      <c r="V33" s="139"/>
      <c r="W33" s="139"/>
      <c r="X33" s="139">
        <f t="shared" si="8"/>
        <v>16</v>
      </c>
    </row>
    <row r="34" spans="1:24" ht="14.25" customHeight="1">
      <c r="A34" s="140">
        <v>4</v>
      </c>
      <c r="B34" s="135">
        <v>49</v>
      </c>
      <c r="C34" s="136" t="s">
        <v>142</v>
      </c>
      <c r="D34" s="136" t="s">
        <v>27</v>
      </c>
      <c r="E34" s="137" t="s">
        <v>11</v>
      </c>
      <c r="F34" s="144" t="s">
        <v>18</v>
      </c>
      <c r="G34" s="143" t="s">
        <v>12</v>
      </c>
      <c r="H34" s="139">
        <v>4</v>
      </c>
      <c r="I34" s="139">
        <f t="shared" si="6"/>
        <v>4</v>
      </c>
      <c r="J34" s="139">
        <v>5</v>
      </c>
      <c r="K34" s="139">
        <f t="shared" si="7"/>
        <v>3</v>
      </c>
      <c r="L34" s="139">
        <v>6</v>
      </c>
      <c r="M34" s="139">
        <v>1</v>
      </c>
      <c r="N34" s="139">
        <v>4</v>
      </c>
      <c r="O34" s="139">
        <v>3</v>
      </c>
      <c r="P34" s="139"/>
      <c r="Q34" s="139"/>
      <c r="R34" s="139"/>
      <c r="S34" s="139"/>
      <c r="T34" s="139"/>
      <c r="U34" s="139"/>
      <c r="V34" s="139"/>
      <c r="W34" s="139"/>
      <c r="X34" s="139">
        <f t="shared" si="8"/>
        <v>11</v>
      </c>
    </row>
    <row r="35" spans="1:24" ht="14.25" customHeight="1">
      <c r="A35" s="140">
        <v>5</v>
      </c>
      <c r="B35" s="135">
        <v>53</v>
      </c>
      <c r="C35" s="136" t="s">
        <v>39</v>
      </c>
      <c r="D35" s="136" t="s">
        <v>23</v>
      </c>
      <c r="E35" s="137" t="s">
        <v>15</v>
      </c>
      <c r="F35" s="144" t="s">
        <v>18</v>
      </c>
      <c r="G35" s="143" t="s">
        <v>12</v>
      </c>
      <c r="H35" s="139">
        <v>3</v>
      </c>
      <c r="I35" s="139">
        <f t="shared" si="6"/>
        <v>5</v>
      </c>
      <c r="J35" s="139">
        <v>6</v>
      </c>
      <c r="K35" s="139">
        <f t="shared" si="7"/>
        <v>2</v>
      </c>
      <c r="L35" s="139">
        <v>5</v>
      </c>
      <c r="M35" s="139">
        <v>2</v>
      </c>
      <c r="N35" s="139">
        <v>5</v>
      </c>
      <c r="O35" s="139">
        <v>2</v>
      </c>
      <c r="P35" s="139"/>
      <c r="Q35" s="139"/>
      <c r="R35" s="139"/>
      <c r="S35" s="139"/>
      <c r="T35" s="139"/>
      <c r="U35" s="139"/>
      <c r="V35" s="139"/>
      <c r="W35" s="139"/>
      <c r="X35" s="139">
        <f t="shared" si="8"/>
        <v>11</v>
      </c>
    </row>
    <row r="36" spans="1:24" ht="14.25" customHeight="1">
      <c r="A36" s="140">
        <v>6</v>
      </c>
      <c r="B36" s="135">
        <v>54</v>
      </c>
      <c r="C36" s="136" t="s">
        <v>38</v>
      </c>
      <c r="D36" s="136" t="s">
        <v>37</v>
      </c>
      <c r="E36" s="137" t="s">
        <v>15</v>
      </c>
      <c r="F36" s="144" t="s">
        <v>18</v>
      </c>
      <c r="G36" s="143" t="s">
        <v>12</v>
      </c>
      <c r="H36" s="139">
        <v>7</v>
      </c>
      <c r="I36" s="139">
        <f t="shared" si="6"/>
        <v>1</v>
      </c>
      <c r="J36" s="139">
        <v>2</v>
      </c>
      <c r="K36" s="139">
        <f t="shared" si="7"/>
        <v>6</v>
      </c>
      <c r="L36" s="139">
        <v>4</v>
      </c>
      <c r="M36" s="139">
        <v>3</v>
      </c>
      <c r="N36" s="139">
        <v>6</v>
      </c>
      <c r="O36" s="139">
        <v>1</v>
      </c>
      <c r="P36" s="139"/>
      <c r="Q36" s="139"/>
      <c r="R36" s="139"/>
      <c r="S36" s="139"/>
      <c r="T36" s="139"/>
      <c r="U36" s="139"/>
      <c r="V36" s="139"/>
      <c r="W36" s="139"/>
      <c r="X36" s="139">
        <f t="shared" si="8"/>
        <v>11</v>
      </c>
    </row>
    <row r="37" spans="1:24" ht="14.25" customHeight="1">
      <c r="A37" s="140">
        <v>7</v>
      </c>
      <c r="B37" s="135">
        <v>9</v>
      </c>
      <c r="C37" s="136" t="s">
        <v>221</v>
      </c>
      <c r="D37" s="136" t="s">
        <v>222</v>
      </c>
      <c r="E37" s="137" t="s">
        <v>11</v>
      </c>
      <c r="F37" s="144" t="s">
        <v>18</v>
      </c>
      <c r="G37" s="143" t="s">
        <v>12</v>
      </c>
      <c r="H37" s="139">
        <v>5</v>
      </c>
      <c r="I37" s="139">
        <f t="shared" si="6"/>
        <v>3</v>
      </c>
      <c r="J37" s="139">
        <v>7</v>
      </c>
      <c r="K37" s="139">
        <f t="shared" si="7"/>
        <v>1</v>
      </c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>
        <f t="shared" si="8"/>
        <v>4</v>
      </c>
    </row>
    <row r="38" spans="1:24" ht="14.25" customHeight="1">
      <c r="A38" s="149"/>
      <c r="B38" s="153"/>
      <c r="C38" s="154"/>
      <c r="D38" s="154"/>
      <c r="E38" s="155"/>
      <c r="F38" s="156"/>
      <c r="G38" s="155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</row>
    <row r="39" spans="1:24" ht="14.25" customHeight="1" thickBot="1">
      <c r="A39"/>
      <c r="B39" s="145"/>
      <c r="C39" s="157"/>
      <c r="D39" s="157"/>
      <c r="E39" s="151"/>
      <c r="F39" s="145"/>
      <c r="G39" s="145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14.25" customHeight="1" thickBot="1">
      <c r="A40"/>
      <c r="B40" s="3"/>
      <c r="C40"/>
      <c r="D40"/>
      <c r="E40" s="3"/>
      <c r="F40" s="3"/>
      <c r="G40" s="3"/>
      <c r="H40" s="174" t="s">
        <v>120</v>
      </c>
      <c r="I40" s="176"/>
      <c r="J40" s="176"/>
      <c r="K40" s="175"/>
      <c r="L40" s="174" t="s">
        <v>121</v>
      </c>
      <c r="M40" s="176"/>
      <c r="N40" s="176"/>
      <c r="O40" s="175"/>
      <c r="P40" s="174" t="s">
        <v>122</v>
      </c>
      <c r="Q40" s="176"/>
      <c r="R40" s="176"/>
      <c r="S40" s="175"/>
      <c r="T40" s="174" t="s">
        <v>123</v>
      </c>
      <c r="U40" s="176"/>
      <c r="V40" s="176"/>
      <c r="W40" s="175"/>
      <c r="X40"/>
    </row>
    <row r="41" spans="1:24" ht="14.25" customHeight="1" thickBot="1">
      <c r="A41"/>
      <c r="B41" s="3"/>
      <c r="C41"/>
      <c r="D41"/>
      <c r="E41" s="3"/>
      <c r="F41" s="3"/>
      <c r="G41" s="3"/>
      <c r="H41" s="174" t="s">
        <v>281</v>
      </c>
      <c r="I41" s="175"/>
      <c r="J41" s="174" t="s">
        <v>282</v>
      </c>
      <c r="K41" s="175"/>
      <c r="L41" s="174" t="s">
        <v>281</v>
      </c>
      <c r="M41" s="175"/>
      <c r="N41" s="174" t="s">
        <v>282</v>
      </c>
      <c r="O41" s="175"/>
      <c r="P41" s="174" t="s">
        <v>281</v>
      </c>
      <c r="Q41" s="175"/>
      <c r="R41" s="174" t="s">
        <v>282</v>
      </c>
      <c r="S41" s="175"/>
      <c r="T41" s="174" t="s">
        <v>281</v>
      </c>
      <c r="U41" s="175"/>
      <c r="V41" s="174" t="s">
        <v>282</v>
      </c>
      <c r="W41" s="175"/>
      <c r="X41"/>
    </row>
    <row r="42" spans="1:24" ht="14.25" customHeight="1" thickBot="1">
      <c r="A42" s="127" t="s">
        <v>55</v>
      </c>
      <c r="B42" s="127" t="s">
        <v>1</v>
      </c>
      <c r="C42" s="128" t="s">
        <v>2</v>
      </c>
      <c r="D42" s="128" t="s">
        <v>3</v>
      </c>
      <c r="E42" s="128" t="s">
        <v>4</v>
      </c>
      <c r="F42" s="128" t="s">
        <v>6</v>
      </c>
      <c r="G42" s="129" t="s">
        <v>7</v>
      </c>
      <c r="H42" s="130" t="s">
        <v>55</v>
      </c>
      <c r="I42" s="130" t="s">
        <v>56</v>
      </c>
      <c r="J42" s="131" t="s">
        <v>55</v>
      </c>
      <c r="K42" s="130" t="s">
        <v>56</v>
      </c>
      <c r="L42" s="132" t="s">
        <v>55</v>
      </c>
      <c r="M42" s="132" t="s">
        <v>56</v>
      </c>
      <c r="N42" s="133" t="s">
        <v>55</v>
      </c>
      <c r="O42" s="132" t="s">
        <v>56</v>
      </c>
      <c r="P42" s="132" t="s">
        <v>55</v>
      </c>
      <c r="Q42" s="132" t="s">
        <v>56</v>
      </c>
      <c r="R42" s="133" t="s">
        <v>55</v>
      </c>
      <c r="S42" s="132" t="s">
        <v>56</v>
      </c>
      <c r="T42" s="132" t="s">
        <v>55</v>
      </c>
      <c r="U42" s="132" t="s">
        <v>56</v>
      </c>
      <c r="V42" s="133" t="s">
        <v>55</v>
      </c>
      <c r="W42" s="132" t="s">
        <v>56</v>
      </c>
      <c r="X42" s="133" t="s">
        <v>53</v>
      </c>
    </row>
    <row r="43" spans="1:24" ht="14.25" customHeight="1">
      <c r="A43" s="140">
        <v>1</v>
      </c>
      <c r="B43" s="141">
        <v>55</v>
      </c>
      <c r="C43" s="158" t="s">
        <v>284</v>
      </c>
      <c r="D43" s="158" t="s">
        <v>90</v>
      </c>
      <c r="E43" s="143" t="s">
        <v>91</v>
      </c>
      <c r="F43" s="144" t="s">
        <v>18</v>
      </c>
      <c r="G43" s="143" t="s">
        <v>9</v>
      </c>
      <c r="H43" s="139">
        <v>5</v>
      </c>
      <c r="I43" s="139">
        <f t="shared" ref="I43:I49" si="9">8-H43</f>
        <v>3</v>
      </c>
      <c r="J43" s="139">
        <v>2</v>
      </c>
      <c r="K43" s="139">
        <f t="shared" ref="K43:K49" si="10">8-J43</f>
        <v>6</v>
      </c>
      <c r="L43" s="139">
        <v>2</v>
      </c>
      <c r="M43" s="139">
        <v>6</v>
      </c>
      <c r="N43" s="139">
        <v>1</v>
      </c>
      <c r="O43" s="139">
        <v>7</v>
      </c>
      <c r="P43" s="139"/>
      <c r="Q43" s="139"/>
      <c r="R43" s="139"/>
      <c r="S43" s="139"/>
      <c r="T43" s="139"/>
      <c r="U43" s="139"/>
      <c r="V43" s="139"/>
      <c r="W43" s="139"/>
      <c r="X43" s="139">
        <f t="shared" ref="X43:X49" si="11">I43+K43+M43+O43+Q43+S43+U43+W43</f>
        <v>22</v>
      </c>
    </row>
    <row r="44" spans="1:24" ht="14.25" customHeight="1">
      <c r="A44" s="140">
        <v>2</v>
      </c>
      <c r="B44" s="141">
        <v>57</v>
      </c>
      <c r="C44" s="142" t="s">
        <v>132</v>
      </c>
      <c r="D44" s="142" t="s">
        <v>146</v>
      </c>
      <c r="E44" s="143" t="s">
        <v>13</v>
      </c>
      <c r="F44" s="144" t="s">
        <v>18</v>
      </c>
      <c r="G44" s="143" t="s">
        <v>9</v>
      </c>
      <c r="H44" s="139">
        <v>3</v>
      </c>
      <c r="I44" s="139">
        <f t="shared" si="9"/>
        <v>5</v>
      </c>
      <c r="J44" s="139">
        <v>4</v>
      </c>
      <c r="K44" s="139">
        <f t="shared" si="10"/>
        <v>4</v>
      </c>
      <c r="L44" s="139">
        <v>1</v>
      </c>
      <c r="M44" s="139">
        <v>7</v>
      </c>
      <c r="N44" s="139">
        <v>3</v>
      </c>
      <c r="O44" s="139">
        <v>5</v>
      </c>
      <c r="P44" s="139"/>
      <c r="Q44" s="139"/>
      <c r="R44" s="139"/>
      <c r="S44" s="139"/>
      <c r="T44" s="139"/>
      <c r="U44" s="139"/>
      <c r="V44" s="139"/>
      <c r="W44" s="139"/>
      <c r="X44" s="139">
        <f t="shared" si="11"/>
        <v>21</v>
      </c>
    </row>
    <row r="45" spans="1:24" ht="14.25" customHeight="1">
      <c r="A45" s="140">
        <v>3</v>
      </c>
      <c r="B45" s="141">
        <v>60</v>
      </c>
      <c r="C45" s="159" t="s">
        <v>144</v>
      </c>
      <c r="D45" s="159" t="s">
        <v>145</v>
      </c>
      <c r="E45" s="143" t="s">
        <v>13</v>
      </c>
      <c r="F45" s="144" t="s">
        <v>18</v>
      </c>
      <c r="G45" s="143" t="s">
        <v>9</v>
      </c>
      <c r="H45" s="139">
        <v>6</v>
      </c>
      <c r="I45" s="139">
        <f t="shared" si="9"/>
        <v>2</v>
      </c>
      <c r="J45" s="139">
        <v>1</v>
      </c>
      <c r="K45" s="139">
        <f t="shared" si="10"/>
        <v>7</v>
      </c>
      <c r="L45" s="139">
        <v>3</v>
      </c>
      <c r="M45" s="139">
        <v>5</v>
      </c>
      <c r="N45" s="139">
        <v>2</v>
      </c>
      <c r="O45" s="139">
        <v>6</v>
      </c>
      <c r="P45" s="139"/>
      <c r="Q45" s="139"/>
      <c r="R45" s="139"/>
      <c r="S45" s="139"/>
      <c r="T45" s="139"/>
      <c r="U45" s="139"/>
      <c r="V45" s="139"/>
      <c r="W45" s="139"/>
      <c r="X45" s="139">
        <f t="shared" si="11"/>
        <v>20</v>
      </c>
    </row>
    <row r="46" spans="1:24" ht="14.25" customHeight="1">
      <c r="A46" s="134">
        <v>4</v>
      </c>
      <c r="B46" s="135">
        <v>56</v>
      </c>
      <c r="C46" s="160" t="s">
        <v>208</v>
      </c>
      <c r="D46" s="160" t="s">
        <v>93</v>
      </c>
      <c r="E46" s="137" t="s">
        <v>91</v>
      </c>
      <c r="F46" s="138" t="s">
        <v>18</v>
      </c>
      <c r="G46" s="137" t="s">
        <v>9</v>
      </c>
      <c r="H46" s="139">
        <v>1</v>
      </c>
      <c r="I46" s="139">
        <f>8-H46</f>
        <v>7</v>
      </c>
      <c r="J46" s="139">
        <v>3</v>
      </c>
      <c r="K46" s="139">
        <f>8-J46</f>
        <v>5</v>
      </c>
      <c r="L46" s="139">
        <v>5</v>
      </c>
      <c r="M46" s="139">
        <v>3</v>
      </c>
      <c r="N46" s="139">
        <v>5</v>
      </c>
      <c r="O46" s="139">
        <v>3</v>
      </c>
      <c r="P46" s="139"/>
      <c r="Q46" s="139"/>
      <c r="R46" s="139"/>
      <c r="S46" s="139"/>
      <c r="T46" s="139"/>
      <c r="U46" s="139"/>
      <c r="V46" s="139"/>
      <c r="W46" s="139"/>
      <c r="X46" s="139">
        <f>I46+K46+M46+O46+Q46+S46+U46+W46</f>
        <v>18</v>
      </c>
    </row>
    <row r="47" spans="1:24" ht="14.25" customHeight="1">
      <c r="A47" s="140">
        <v>5</v>
      </c>
      <c r="B47" s="141">
        <v>61</v>
      </c>
      <c r="C47" s="159" t="s">
        <v>41</v>
      </c>
      <c r="D47" s="159" t="s">
        <v>42</v>
      </c>
      <c r="E47" s="143" t="s">
        <v>15</v>
      </c>
      <c r="F47" s="144" t="s">
        <v>18</v>
      </c>
      <c r="G47" s="143" t="s">
        <v>9</v>
      </c>
      <c r="H47" s="139">
        <v>4</v>
      </c>
      <c r="I47" s="139">
        <f t="shared" ref="I47" si="12">8-H47</f>
        <v>4</v>
      </c>
      <c r="J47" s="139">
        <v>6</v>
      </c>
      <c r="K47" s="139">
        <f t="shared" ref="K47" si="13">8-J47</f>
        <v>2</v>
      </c>
      <c r="L47" s="139">
        <v>4</v>
      </c>
      <c r="M47" s="139">
        <v>4</v>
      </c>
      <c r="N47" s="139">
        <v>4</v>
      </c>
      <c r="O47" s="139">
        <v>4</v>
      </c>
      <c r="P47" s="139"/>
      <c r="Q47" s="139"/>
      <c r="R47" s="139"/>
      <c r="S47" s="139"/>
      <c r="T47" s="139"/>
      <c r="U47" s="139"/>
      <c r="V47" s="139"/>
      <c r="W47" s="139"/>
      <c r="X47" s="139">
        <f t="shared" ref="X47" si="14">I47+K47+M47+O47+Q47+S47+U47+W47</f>
        <v>14</v>
      </c>
    </row>
    <row r="48" spans="1:24" ht="14.25" customHeight="1">
      <c r="A48" s="140">
        <v>6</v>
      </c>
      <c r="B48" s="141">
        <v>62</v>
      </c>
      <c r="C48" s="159" t="s">
        <v>130</v>
      </c>
      <c r="D48" s="159" t="s">
        <v>131</v>
      </c>
      <c r="E48" s="143" t="s">
        <v>15</v>
      </c>
      <c r="F48" s="144" t="s">
        <v>18</v>
      </c>
      <c r="G48" s="143" t="s">
        <v>9</v>
      </c>
      <c r="H48" s="139">
        <v>2</v>
      </c>
      <c r="I48" s="139">
        <f t="shared" si="9"/>
        <v>6</v>
      </c>
      <c r="J48" s="139">
        <v>5</v>
      </c>
      <c r="K48" s="139">
        <f t="shared" si="10"/>
        <v>3</v>
      </c>
      <c r="L48" s="139">
        <v>6</v>
      </c>
      <c r="M48" s="139">
        <v>2</v>
      </c>
      <c r="N48" s="139">
        <v>6</v>
      </c>
      <c r="O48" s="139">
        <v>2</v>
      </c>
      <c r="P48" s="139"/>
      <c r="Q48" s="139"/>
      <c r="R48" s="139"/>
      <c r="S48" s="139"/>
      <c r="T48" s="139"/>
      <c r="U48" s="139"/>
      <c r="V48" s="139"/>
      <c r="W48" s="139"/>
      <c r="X48" s="139">
        <f t="shared" si="11"/>
        <v>13</v>
      </c>
    </row>
    <row r="49" spans="1:24" ht="14.25" customHeight="1">
      <c r="A49" s="140">
        <v>7</v>
      </c>
      <c r="B49" s="141">
        <v>58</v>
      </c>
      <c r="C49" s="159" t="s">
        <v>240</v>
      </c>
      <c r="D49" s="159" t="s">
        <v>146</v>
      </c>
      <c r="E49" s="143" t="s">
        <v>13</v>
      </c>
      <c r="F49" s="144" t="s">
        <v>18</v>
      </c>
      <c r="G49" s="143" t="s">
        <v>9</v>
      </c>
      <c r="H49" s="139">
        <v>7</v>
      </c>
      <c r="I49" s="139">
        <f t="shared" si="9"/>
        <v>1</v>
      </c>
      <c r="J49" s="139">
        <v>7</v>
      </c>
      <c r="K49" s="139">
        <f t="shared" si="10"/>
        <v>1</v>
      </c>
      <c r="L49" s="139">
        <v>7</v>
      </c>
      <c r="M49" s="139">
        <v>1</v>
      </c>
      <c r="N49" s="139">
        <v>7</v>
      </c>
      <c r="O49" s="139">
        <v>1</v>
      </c>
      <c r="P49" s="139"/>
      <c r="Q49" s="139"/>
      <c r="R49" s="139"/>
      <c r="S49" s="139"/>
      <c r="T49" s="139"/>
      <c r="U49" s="139"/>
      <c r="V49" s="139"/>
      <c r="W49" s="139"/>
      <c r="X49" s="139">
        <f t="shared" si="11"/>
        <v>4</v>
      </c>
    </row>
    <row r="50" spans="1:24" ht="14.25" customHeight="1">
      <c r="A50" s="140"/>
      <c r="B50" s="141">
        <v>59</v>
      </c>
      <c r="C50" s="159" t="s">
        <v>224</v>
      </c>
      <c r="D50" s="159" t="s">
        <v>225</v>
      </c>
      <c r="E50" s="143" t="s">
        <v>13</v>
      </c>
      <c r="F50" s="144" t="s">
        <v>18</v>
      </c>
      <c r="G50" s="143" t="s">
        <v>9</v>
      </c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>
        <f>I50+K50+M50+O50+Q50+S50+U50+W50</f>
        <v>0</v>
      </c>
    </row>
    <row r="51" spans="1:24" ht="14.25" customHeight="1">
      <c r="A51" s="149"/>
      <c r="B51" s="145"/>
      <c r="C51" s="150"/>
      <c r="D51" s="150"/>
      <c r="E51" s="151"/>
      <c r="F51" s="151"/>
      <c r="G51" s="151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</row>
    <row r="52" spans="1:24" ht="14.25" customHeight="1" thickBot="1">
      <c r="A52"/>
      <c r="B52" s="145"/>
      <c r="C52" s="146"/>
      <c r="D52" s="146"/>
      <c r="E52" s="147"/>
      <c r="F52" s="145"/>
      <c r="G52" s="145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4.25" customHeight="1" thickBot="1">
      <c r="A53"/>
      <c r="B53" s="3"/>
      <c r="C53"/>
      <c r="D53"/>
      <c r="E53" s="3"/>
      <c r="F53" s="3"/>
      <c r="G53" s="3"/>
      <c r="H53" s="174" t="s">
        <v>120</v>
      </c>
      <c r="I53" s="176"/>
      <c r="J53" s="176"/>
      <c r="K53" s="175"/>
      <c r="L53" s="174" t="s">
        <v>121</v>
      </c>
      <c r="M53" s="176"/>
      <c r="N53" s="176"/>
      <c r="O53" s="175"/>
      <c r="P53" s="174" t="s">
        <v>122</v>
      </c>
      <c r="Q53" s="176"/>
      <c r="R53" s="176"/>
      <c r="S53" s="175"/>
      <c r="T53" s="174" t="s">
        <v>123</v>
      </c>
      <c r="U53" s="176"/>
      <c r="V53" s="176"/>
      <c r="W53" s="175"/>
      <c r="X53"/>
    </row>
    <row r="54" spans="1:24" ht="14.25" customHeight="1" thickBot="1">
      <c r="A54"/>
      <c r="B54" s="3"/>
      <c r="C54"/>
      <c r="D54"/>
      <c r="E54" s="3"/>
      <c r="F54" s="3"/>
      <c r="G54" s="3"/>
      <c r="H54" s="174" t="s">
        <v>281</v>
      </c>
      <c r="I54" s="175"/>
      <c r="J54" s="174" t="s">
        <v>282</v>
      </c>
      <c r="K54" s="175"/>
      <c r="L54" s="174" t="s">
        <v>281</v>
      </c>
      <c r="M54" s="175"/>
      <c r="N54" s="174" t="s">
        <v>282</v>
      </c>
      <c r="O54" s="175"/>
      <c r="P54" s="174" t="s">
        <v>281</v>
      </c>
      <c r="Q54" s="175"/>
      <c r="R54" s="174" t="s">
        <v>282</v>
      </c>
      <c r="S54" s="175"/>
      <c r="T54" s="174" t="s">
        <v>281</v>
      </c>
      <c r="U54" s="175"/>
      <c r="V54" s="174" t="s">
        <v>282</v>
      </c>
      <c r="W54" s="175"/>
      <c r="X54"/>
    </row>
    <row r="55" spans="1:24" ht="14.25" customHeight="1" thickBot="1">
      <c r="A55" s="127" t="s">
        <v>55</v>
      </c>
      <c r="B55" s="127" t="s">
        <v>1</v>
      </c>
      <c r="C55" s="128" t="s">
        <v>2</v>
      </c>
      <c r="D55" s="128" t="s">
        <v>3</v>
      </c>
      <c r="E55" s="128" t="s">
        <v>4</v>
      </c>
      <c r="F55" s="128" t="s">
        <v>6</v>
      </c>
      <c r="G55" s="129" t="s">
        <v>7</v>
      </c>
      <c r="H55" s="130" t="s">
        <v>55</v>
      </c>
      <c r="I55" s="130" t="s">
        <v>56</v>
      </c>
      <c r="J55" s="131" t="s">
        <v>55</v>
      </c>
      <c r="K55" s="130" t="s">
        <v>56</v>
      </c>
      <c r="L55" s="132" t="s">
        <v>55</v>
      </c>
      <c r="M55" s="132" t="s">
        <v>56</v>
      </c>
      <c r="N55" s="133" t="s">
        <v>55</v>
      </c>
      <c r="O55" s="132" t="s">
        <v>56</v>
      </c>
      <c r="P55" s="132" t="s">
        <v>55</v>
      </c>
      <c r="Q55" s="132" t="s">
        <v>56</v>
      </c>
      <c r="R55" s="133" t="s">
        <v>55</v>
      </c>
      <c r="S55" s="132" t="s">
        <v>56</v>
      </c>
      <c r="T55" s="132" t="s">
        <v>55</v>
      </c>
      <c r="U55" s="132" t="s">
        <v>56</v>
      </c>
      <c r="V55" s="133" t="s">
        <v>55</v>
      </c>
      <c r="W55" s="132" t="s">
        <v>56</v>
      </c>
      <c r="X55" s="133" t="s">
        <v>53</v>
      </c>
    </row>
    <row r="56" spans="1:24" ht="14.25" customHeight="1">
      <c r="A56" s="134">
        <v>1</v>
      </c>
      <c r="B56" s="135">
        <v>65</v>
      </c>
      <c r="C56" s="161" t="s">
        <v>36</v>
      </c>
      <c r="D56" s="161" t="s">
        <v>35</v>
      </c>
      <c r="E56" s="137" t="s">
        <v>11</v>
      </c>
      <c r="F56" s="138" t="s">
        <v>17</v>
      </c>
      <c r="G56" s="137" t="s">
        <v>12</v>
      </c>
      <c r="H56" s="139">
        <v>1</v>
      </c>
      <c r="I56" s="139">
        <f>12-H56</f>
        <v>11</v>
      </c>
      <c r="J56" s="139">
        <v>1</v>
      </c>
      <c r="K56" s="139">
        <f>12-J56</f>
        <v>11</v>
      </c>
      <c r="L56" s="139">
        <v>1</v>
      </c>
      <c r="M56" s="139">
        <v>12</v>
      </c>
      <c r="N56" s="139">
        <v>1</v>
      </c>
      <c r="O56" s="139">
        <v>12</v>
      </c>
      <c r="P56" s="139"/>
      <c r="Q56" s="139"/>
      <c r="R56" s="139"/>
      <c r="S56" s="139"/>
      <c r="T56" s="139"/>
      <c r="U56" s="139"/>
      <c r="V56" s="139"/>
      <c r="W56" s="139"/>
      <c r="X56" s="139">
        <f>I56+K56+M56+O56+Q56+S56+U56+W56</f>
        <v>46</v>
      </c>
    </row>
    <row r="57" spans="1:24" ht="14.25" customHeight="1">
      <c r="A57" s="134">
        <v>2</v>
      </c>
      <c r="B57" s="141">
        <v>73</v>
      </c>
      <c r="C57" s="159" t="s">
        <v>151</v>
      </c>
      <c r="D57" s="159" t="s">
        <v>152</v>
      </c>
      <c r="E57" s="143" t="s">
        <v>13</v>
      </c>
      <c r="F57" s="144" t="s">
        <v>17</v>
      </c>
      <c r="G57" s="143" t="s">
        <v>12</v>
      </c>
      <c r="H57" s="139">
        <v>2</v>
      </c>
      <c r="I57" s="139">
        <f>12-H57</f>
        <v>10</v>
      </c>
      <c r="J57" s="139">
        <v>3</v>
      </c>
      <c r="K57" s="139">
        <f>12-J57</f>
        <v>9</v>
      </c>
      <c r="L57" s="139">
        <v>2</v>
      </c>
      <c r="M57" s="139">
        <v>11</v>
      </c>
      <c r="N57" s="139">
        <v>2</v>
      </c>
      <c r="O57" s="139">
        <v>11</v>
      </c>
      <c r="P57" s="139"/>
      <c r="Q57" s="139"/>
      <c r="R57" s="139"/>
      <c r="S57" s="139"/>
      <c r="T57" s="139"/>
      <c r="U57" s="139"/>
      <c r="V57" s="139"/>
      <c r="W57" s="139"/>
      <c r="X57" s="139">
        <f>I57+K57+M57+O57+Q57+S57+U57+W57</f>
        <v>41</v>
      </c>
    </row>
    <row r="58" spans="1:24" ht="14.25" customHeight="1">
      <c r="A58" s="134">
        <v>3</v>
      </c>
      <c r="B58" s="141">
        <v>74</v>
      </c>
      <c r="C58" s="159" t="s">
        <v>140</v>
      </c>
      <c r="D58" s="159" t="s">
        <v>57</v>
      </c>
      <c r="E58" s="143" t="s">
        <v>13</v>
      </c>
      <c r="F58" s="144" t="s">
        <v>17</v>
      </c>
      <c r="G58" s="143" t="s">
        <v>12</v>
      </c>
      <c r="H58" s="139">
        <v>7</v>
      </c>
      <c r="I58" s="139">
        <f>12-H58</f>
        <v>5</v>
      </c>
      <c r="J58" s="139">
        <v>5</v>
      </c>
      <c r="K58" s="139">
        <f>12-J58</f>
        <v>7</v>
      </c>
      <c r="L58" s="139">
        <v>3</v>
      </c>
      <c r="M58" s="139">
        <v>10</v>
      </c>
      <c r="N58" s="139">
        <v>3</v>
      </c>
      <c r="O58" s="139">
        <v>10</v>
      </c>
      <c r="P58" s="139"/>
      <c r="Q58" s="139"/>
      <c r="R58" s="139"/>
      <c r="S58" s="139"/>
      <c r="T58" s="139"/>
      <c r="U58" s="139"/>
      <c r="V58" s="139"/>
      <c r="W58" s="139"/>
      <c r="X58" s="139">
        <f>I58+K58+M58+O58+Q58+S58+U58+W58</f>
        <v>32</v>
      </c>
    </row>
    <row r="59" spans="1:24" ht="14.25" customHeight="1">
      <c r="A59" s="134">
        <v>4</v>
      </c>
      <c r="B59" s="141">
        <v>64</v>
      </c>
      <c r="C59" s="159" t="s">
        <v>156</v>
      </c>
      <c r="D59" s="159" t="s">
        <v>59</v>
      </c>
      <c r="E59" s="143" t="s">
        <v>11</v>
      </c>
      <c r="F59" s="144" t="s">
        <v>17</v>
      </c>
      <c r="G59" s="143" t="s">
        <v>12</v>
      </c>
      <c r="H59" s="139">
        <v>3</v>
      </c>
      <c r="I59" s="139">
        <f t="shared" ref="I59:I62" si="15">12-H59</f>
        <v>9</v>
      </c>
      <c r="J59" s="139">
        <v>2</v>
      </c>
      <c r="K59" s="139">
        <f t="shared" ref="K59:K62" si="16">12-J59</f>
        <v>10</v>
      </c>
      <c r="L59" s="139">
        <v>5</v>
      </c>
      <c r="M59" s="139">
        <v>8</v>
      </c>
      <c r="N59" s="139">
        <v>8</v>
      </c>
      <c r="O59" s="139">
        <v>5</v>
      </c>
      <c r="P59" s="139"/>
      <c r="Q59" s="139"/>
      <c r="R59" s="139"/>
      <c r="S59" s="139"/>
      <c r="T59" s="139"/>
      <c r="U59" s="139"/>
      <c r="V59" s="139"/>
      <c r="W59" s="139"/>
      <c r="X59" s="139">
        <f t="shared" ref="X59:X72" si="17">I59+K59+M59+O59+Q59+S59+U59+W59</f>
        <v>32</v>
      </c>
    </row>
    <row r="60" spans="1:24" ht="14.25" customHeight="1">
      <c r="A60" s="134">
        <v>5</v>
      </c>
      <c r="B60" s="141">
        <v>75</v>
      </c>
      <c r="C60" s="142" t="s">
        <v>22</v>
      </c>
      <c r="D60" s="142" t="s">
        <v>23</v>
      </c>
      <c r="E60" s="137" t="s">
        <v>13</v>
      </c>
      <c r="F60" s="144" t="s">
        <v>17</v>
      </c>
      <c r="G60" s="137" t="s">
        <v>12</v>
      </c>
      <c r="H60" s="139">
        <v>6</v>
      </c>
      <c r="I60" s="139">
        <f>12-H60</f>
        <v>6</v>
      </c>
      <c r="J60" s="139">
        <v>10</v>
      </c>
      <c r="K60" s="139">
        <f>12-J60</f>
        <v>2</v>
      </c>
      <c r="L60" s="139">
        <v>4</v>
      </c>
      <c r="M60" s="139">
        <v>9</v>
      </c>
      <c r="N60" s="139">
        <v>4</v>
      </c>
      <c r="O60" s="139">
        <v>9</v>
      </c>
      <c r="P60" s="139"/>
      <c r="Q60" s="139"/>
      <c r="R60" s="139"/>
      <c r="S60" s="139"/>
      <c r="T60" s="139"/>
      <c r="U60" s="139"/>
      <c r="V60" s="139"/>
      <c r="W60" s="139"/>
      <c r="X60" s="139">
        <f>I60+K60+M60+O60+Q60+S60+U60+W60</f>
        <v>26</v>
      </c>
    </row>
    <row r="61" spans="1:24" ht="14.25" customHeight="1">
      <c r="A61" s="134">
        <v>6</v>
      </c>
      <c r="B61" s="141">
        <v>66</v>
      </c>
      <c r="C61" s="161" t="s">
        <v>238</v>
      </c>
      <c r="D61" s="161" t="s">
        <v>23</v>
      </c>
      <c r="E61" s="137" t="s">
        <v>11</v>
      </c>
      <c r="F61" s="144" t="s">
        <v>17</v>
      </c>
      <c r="G61" s="137" t="s">
        <v>12</v>
      </c>
      <c r="H61" s="139">
        <v>8</v>
      </c>
      <c r="I61" s="139">
        <f>12-H61</f>
        <v>4</v>
      </c>
      <c r="J61" s="139">
        <v>7</v>
      </c>
      <c r="K61" s="139">
        <f>12-J61</f>
        <v>5</v>
      </c>
      <c r="L61" s="139">
        <v>6</v>
      </c>
      <c r="M61" s="139">
        <v>7</v>
      </c>
      <c r="N61" s="139">
        <v>7</v>
      </c>
      <c r="O61" s="139">
        <v>6</v>
      </c>
      <c r="P61" s="139"/>
      <c r="Q61" s="139"/>
      <c r="R61" s="139"/>
      <c r="S61" s="139"/>
      <c r="T61" s="139"/>
      <c r="U61" s="139"/>
      <c r="V61" s="139"/>
      <c r="W61" s="139"/>
      <c r="X61" s="139">
        <f>I61+K61+M61+O61+Q61+S61+U61+W61</f>
        <v>22</v>
      </c>
    </row>
    <row r="62" spans="1:24" ht="14.25" customHeight="1">
      <c r="A62" s="134">
        <v>7</v>
      </c>
      <c r="B62" s="141">
        <v>63</v>
      </c>
      <c r="C62" s="159" t="s">
        <v>227</v>
      </c>
      <c r="D62" s="159" t="s">
        <v>26</v>
      </c>
      <c r="E62" s="143" t="s">
        <v>11</v>
      </c>
      <c r="F62" s="144" t="s">
        <v>17</v>
      </c>
      <c r="G62" s="143" t="s">
        <v>12</v>
      </c>
      <c r="H62" s="139">
        <v>4</v>
      </c>
      <c r="I62" s="139">
        <f t="shared" si="15"/>
        <v>8</v>
      </c>
      <c r="J62" s="139">
        <v>4</v>
      </c>
      <c r="K62" s="139">
        <f t="shared" si="16"/>
        <v>8</v>
      </c>
      <c r="L62" s="139">
        <v>9</v>
      </c>
      <c r="M62" s="139">
        <v>4</v>
      </c>
      <c r="N62" s="139">
        <v>12</v>
      </c>
      <c r="O62" s="139">
        <v>1</v>
      </c>
      <c r="P62" s="139"/>
      <c r="Q62" s="139"/>
      <c r="R62" s="139"/>
      <c r="S62" s="139"/>
      <c r="T62" s="139"/>
      <c r="U62" s="139"/>
      <c r="V62" s="139"/>
      <c r="W62" s="139"/>
      <c r="X62" s="139">
        <f t="shared" si="17"/>
        <v>21</v>
      </c>
    </row>
    <row r="63" spans="1:24" ht="14.25" customHeight="1">
      <c r="A63" s="134">
        <v>8</v>
      </c>
      <c r="B63" s="141">
        <v>68</v>
      </c>
      <c r="C63" s="143" t="s">
        <v>40</v>
      </c>
      <c r="D63" s="143" t="s">
        <v>43</v>
      </c>
      <c r="E63" s="143" t="s">
        <v>91</v>
      </c>
      <c r="F63" s="144" t="s">
        <v>17</v>
      </c>
      <c r="G63" s="143" t="s">
        <v>12</v>
      </c>
      <c r="H63" s="139">
        <v>5</v>
      </c>
      <c r="I63" s="139">
        <f>12-H63</f>
        <v>7</v>
      </c>
      <c r="J63" s="139">
        <v>9</v>
      </c>
      <c r="K63" s="139">
        <f>12-J63</f>
        <v>3</v>
      </c>
      <c r="L63" s="139">
        <v>7</v>
      </c>
      <c r="M63" s="139">
        <v>6</v>
      </c>
      <c r="N63" s="139">
        <v>10</v>
      </c>
      <c r="O63" s="139">
        <v>3</v>
      </c>
      <c r="P63" s="139"/>
      <c r="Q63" s="139"/>
      <c r="R63" s="139"/>
      <c r="S63" s="139"/>
      <c r="T63" s="139"/>
      <c r="U63" s="139"/>
      <c r="V63" s="139"/>
      <c r="W63" s="139"/>
      <c r="X63" s="139">
        <f t="shared" si="17"/>
        <v>19</v>
      </c>
    </row>
    <row r="64" spans="1:24" ht="14.25" customHeight="1">
      <c r="A64" s="134">
        <v>9</v>
      </c>
      <c r="B64" s="141">
        <v>76</v>
      </c>
      <c r="C64" s="142" t="s">
        <v>154</v>
      </c>
      <c r="D64" s="142" t="s">
        <v>155</v>
      </c>
      <c r="E64" s="137" t="s">
        <v>13</v>
      </c>
      <c r="F64" s="144" t="s">
        <v>17</v>
      </c>
      <c r="G64" s="137" t="s">
        <v>12</v>
      </c>
      <c r="H64" s="139">
        <v>11</v>
      </c>
      <c r="I64" s="139">
        <f>12-H64</f>
        <v>1</v>
      </c>
      <c r="J64" s="139">
        <v>8</v>
      </c>
      <c r="K64" s="139">
        <f>12-J64</f>
        <v>4</v>
      </c>
      <c r="L64" s="139">
        <v>8</v>
      </c>
      <c r="M64" s="139">
        <v>5</v>
      </c>
      <c r="N64" s="139">
        <v>5</v>
      </c>
      <c r="O64" s="139">
        <v>8</v>
      </c>
      <c r="P64" s="139"/>
      <c r="Q64" s="139"/>
      <c r="R64" s="139"/>
      <c r="S64" s="139"/>
      <c r="T64" s="139"/>
      <c r="U64" s="139"/>
      <c r="V64" s="139"/>
      <c r="W64" s="139"/>
      <c r="X64" s="139">
        <f t="shared" si="17"/>
        <v>18</v>
      </c>
    </row>
    <row r="65" spans="1:24" ht="14.25" customHeight="1">
      <c r="A65" s="134">
        <v>10</v>
      </c>
      <c r="B65" s="141">
        <v>67</v>
      </c>
      <c r="C65" s="142" t="s">
        <v>228</v>
      </c>
      <c r="D65" s="142" t="s">
        <v>69</v>
      </c>
      <c r="E65" s="137" t="s">
        <v>11</v>
      </c>
      <c r="F65" s="144" t="s">
        <v>17</v>
      </c>
      <c r="G65" s="137" t="s">
        <v>12</v>
      </c>
      <c r="H65" s="139">
        <v>10</v>
      </c>
      <c r="I65" s="139">
        <f>12-H65</f>
        <v>2</v>
      </c>
      <c r="J65" s="139">
        <v>11</v>
      </c>
      <c r="K65" s="139">
        <f>12-J65</f>
        <v>1</v>
      </c>
      <c r="L65" s="139">
        <v>11</v>
      </c>
      <c r="M65" s="139">
        <v>2</v>
      </c>
      <c r="N65" s="139">
        <v>6</v>
      </c>
      <c r="O65" s="139">
        <v>7</v>
      </c>
      <c r="P65" s="139"/>
      <c r="Q65" s="139"/>
      <c r="R65" s="139"/>
      <c r="S65" s="139"/>
      <c r="T65" s="139"/>
      <c r="U65" s="139"/>
      <c r="V65" s="139"/>
      <c r="W65" s="139"/>
      <c r="X65" s="139">
        <f t="shared" si="17"/>
        <v>12</v>
      </c>
    </row>
    <row r="66" spans="1:24" ht="14.25" customHeight="1">
      <c r="A66" s="134">
        <v>11</v>
      </c>
      <c r="B66" s="141">
        <v>71</v>
      </c>
      <c r="C66" s="158" t="s">
        <v>44</v>
      </c>
      <c r="D66" s="158" t="s">
        <v>45</v>
      </c>
      <c r="E66" s="137" t="s">
        <v>91</v>
      </c>
      <c r="F66" s="144" t="s">
        <v>17</v>
      </c>
      <c r="G66" s="137" t="s">
        <v>12</v>
      </c>
      <c r="H66" s="139">
        <v>9</v>
      </c>
      <c r="I66" s="139">
        <f>12-H66</f>
        <v>3</v>
      </c>
      <c r="J66" s="139">
        <v>6</v>
      </c>
      <c r="K66" s="139">
        <f>12-J66</f>
        <v>6</v>
      </c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>
        <f t="shared" si="17"/>
        <v>9</v>
      </c>
    </row>
    <row r="67" spans="1:24" ht="14.25" customHeight="1">
      <c r="A67" s="134">
        <v>12</v>
      </c>
      <c r="B67" s="141">
        <v>72</v>
      </c>
      <c r="C67" s="142" t="s">
        <v>94</v>
      </c>
      <c r="D67" s="142" t="s">
        <v>95</v>
      </c>
      <c r="E67" s="137" t="s">
        <v>13</v>
      </c>
      <c r="F67" s="144" t="s">
        <v>17</v>
      </c>
      <c r="G67" s="137" t="s">
        <v>12</v>
      </c>
      <c r="H67" s="139"/>
      <c r="I67" s="139"/>
      <c r="J67" s="139"/>
      <c r="K67" s="139"/>
      <c r="L67" s="139">
        <v>10</v>
      </c>
      <c r="M67" s="139">
        <v>3</v>
      </c>
      <c r="N67" s="139">
        <v>9</v>
      </c>
      <c r="O67" s="139">
        <v>4</v>
      </c>
      <c r="P67" s="139"/>
      <c r="Q67" s="139"/>
      <c r="R67" s="139"/>
      <c r="S67" s="139"/>
      <c r="T67" s="139"/>
      <c r="U67" s="139"/>
      <c r="V67" s="139"/>
      <c r="W67" s="139"/>
      <c r="X67" s="139">
        <f t="shared" si="17"/>
        <v>7</v>
      </c>
    </row>
    <row r="68" spans="1:24" ht="14.25" customHeight="1">
      <c r="A68" s="134">
        <v>13</v>
      </c>
      <c r="B68" s="141">
        <v>11</v>
      </c>
      <c r="C68" s="159" t="s">
        <v>229</v>
      </c>
      <c r="D68" s="159" t="s">
        <v>109</v>
      </c>
      <c r="E68" s="143" t="s">
        <v>15</v>
      </c>
      <c r="F68" s="144" t="s">
        <v>17</v>
      </c>
      <c r="G68" s="143" t="s">
        <v>12</v>
      </c>
      <c r="H68" s="139"/>
      <c r="I68" s="139"/>
      <c r="J68" s="139"/>
      <c r="K68" s="139"/>
      <c r="L68" s="139">
        <v>12</v>
      </c>
      <c r="M68" s="139">
        <v>1</v>
      </c>
      <c r="N68" s="139">
        <v>11</v>
      </c>
      <c r="O68" s="139">
        <v>2</v>
      </c>
      <c r="P68" s="139"/>
      <c r="Q68" s="139"/>
      <c r="R68" s="139"/>
      <c r="S68" s="139"/>
      <c r="T68" s="139"/>
      <c r="U68" s="139"/>
      <c r="V68" s="139"/>
      <c r="W68" s="139"/>
      <c r="X68" s="162">
        <f t="shared" si="17"/>
        <v>3</v>
      </c>
    </row>
    <row r="69" spans="1:24" ht="14.25" customHeight="1">
      <c r="A69" s="140"/>
      <c r="B69" s="141">
        <v>69</v>
      </c>
      <c r="C69" s="158" t="s">
        <v>230</v>
      </c>
      <c r="D69" s="158" t="s">
        <v>172</v>
      </c>
      <c r="E69" s="137" t="s">
        <v>91</v>
      </c>
      <c r="F69" s="144" t="s">
        <v>17</v>
      </c>
      <c r="G69" s="137" t="s">
        <v>12</v>
      </c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>
        <f t="shared" si="17"/>
        <v>0</v>
      </c>
    </row>
    <row r="70" spans="1:24" ht="14.25" customHeight="1">
      <c r="A70" s="140"/>
      <c r="B70" s="141">
        <v>70</v>
      </c>
      <c r="C70" s="158" t="s">
        <v>231</v>
      </c>
      <c r="D70" s="158" t="s">
        <v>141</v>
      </c>
      <c r="E70" s="137" t="s">
        <v>91</v>
      </c>
      <c r="F70" s="144" t="s">
        <v>17</v>
      </c>
      <c r="G70" s="137" t="s">
        <v>12</v>
      </c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>
        <f t="shared" si="17"/>
        <v>0</v>
      </c>
    </row>
    <row r="71" spans="1:24" ht="14.25" customHeight="1">
      <c r="A71" s="163"/>
      <c r="B71" s="164">
        <v>77</v>
      </c>
      <c r="C71" s="165" t="s">
        <v>96</v>
      </c>
      <c r="D71" s="165" t="s">
        <v>23</v>
      </c>
      <c r="E71" s="166" t="s">
        <v>15</v>
      </c>
      <c r="F71" s="167" t="s">
        <v>17</v>
      </c>
      <c r="G71" s="166" t="s">
        <v>12</v>
      </c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>
        <f t="shared" si="17"/>
        <v>0</v>
      </c>
    </row>
    <row r="72" spans="1:24" ht="14.25" customHeight="1">
      <c r="A72" s="140"/>
      <c r="B72" s="141">
        <v>78</v>
      </c>
      <c r="C72" s="159" t="s">
        <v>107</v>
      </c>
      <c r="D72" s="159" t="s">
        <v>109</v>
      </c>
      <c r="E72" s="143" t="s">
        <v>15</v>
      </c>
      <c r="F72" s="144" t="s">
        <v>17</v>
      </c>
      <c r="G72" s="143" t="s">
        <v>12</v>
      </c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>
        <f t="shared" si="17"/>
        <v>0</v>
      </c>
    </row>
    <row r="73" spans="1:24" ht="14.25" customHeight="1">
      <c r="A73"/>
      <c r="B73" s="3"/>
      <c r="C73"/>
      <c r="D73"/>
      <c r="E73" s="3"/>
      <c r="F73" s="3"/>
      <c r="G73" s="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14.25" customHeight="1" thickBot="1">
      <c r="A74" s="149"/>
      <c r="B74" s="153"/>
      <c r="C74" s="154"/>
      <c r="D74" s="154"/>
      <c r="E74" s="155"/>
      <c r="F74" s="156"/>
      <c r="G74" s="155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</row>
    <row r="75" spans="1:24" ht="14.25" customHeight="1" thickBot="1">
      <c r="A75"/>
      <c r="B75" s="3"/>
      <c r="C75"/>
      <c r="D75"/>
      <c r="E75" s="3"/>
      <c r="F75" s="3"/>
      <c r="G75" s="3"/>
      <c r="H75" s="174" t="s">
        <v>120</v>
      </c>
      <c r="I75" s="176"/>
      <c r="J75" s="176"/>
      <c r="K75" s="175"/>
      <c r="L75" s="174" t="s">
        <v>121</v>
      </c>
      <c r="M75" s="176"/>
      <c r="N75" s="176"/>
      <c r="O75" s="175"/>
      <c r="P75" s="174" t="s">
        <v>122</v>
      </c>
      <c r="Q75" s="176"/>
      <c r="R75" s="176"/>
      <c r="S75" s="175"/>
      <c r="T75" s="174" t="s">
        <v>123</v>
      </c>
      <c r="U75" s="176"/>
      <c r="V75" s="176"/>
      <c r="W75" s="175"/>
      <c r="X75"/>
    </row>
    <row r="76" spans="1:24" ht="14.25" customHeight="1" thickBot="1">
      <c r="A76"/>
      <c r="B76" s="3"/>
      <c r="C76"/>
      <c r="D76"/>
      <c r="E76" s="3"/>
      <c r="F76" s="3"/>
      <c r="G76" s="3"/>
      <c r="H76" s="174" t="s">
        <v>281</v>
      </c>
      <c r="I76" s="175"/>
      <c r="J76" s="174" t="s">
        <v>282</v>
      </c>
      <c r="K76" s="175"/>
      <c r="L76" s="174" t="s">
        <v>281</v>
      </c>
      <c r="M76" s="175"/>
      <c r="N76" s="174" t="s">
        <v>282</v>
      </c>
      <c r="O76" s="175"/>
      <c r="P76" s="174" t="s">
        <v>281</v>
      </c>
      <c r="Q76" s="175"/>
      <c r="R76" s="174" t="s">
        <v>282</v>
      </c>
      <c r="S76" s="175"/>
      <c r="T76" s="174" t="s">
        <v>281</v>
      </c>
      <c r="U76" s="175"/>
      <c r="V76" s="174" t="s">
        <v>282</v>
      </c>
      <c r="W76" s="175"/>
      <c r="X76"/>
    </row>
    <row r="77" spans="1:24" ht="14.25" customHeight="1" thickBot="1">
      <c r="A77" s="127" t="s">
        <v>55</v>
      </c>
      <c r="B77" s="127" t="s">
        <v>1</v>
      </c>
      <c r="C77" s="128" t="s">
        <v>2</v>
      </c>
      <c r="D77" s="128" t="s">
        <v>3</v>
      </c>
      <c r="E77" s="128" t="s">
        <v>4</v>
      </c>
      <c r="F77" s="128" t="s">
        <v>6</v>
      </c>
      <c r="G77" s="129" t="s">
        <v>7</v>
      </c>
      <c r="H77" s="130" t="s">
        <v>55</v>
      </c>
      <c r="I77" s="130" t="s">
        <v>56</v>
      </c>
      <c r="J77" s="131" t="s">
        <v>55</v>
      </c>
      <c r="K77" s="130" t="s">
        <v>56</v>
      </c>
      <c r="L77" s="132" t="s">
        <v>55</v>
      </c>
      <c r="M77" s="132" t="s">
        <v>56</v>
      </c>
      <c r="N77" s="133" t="s">
        <v>55</v>
      </c>
      <c r="O77" s="132" t="s">
        <v>56</v>
      </c>
      <c r="P77" s="132" t="s">
        <v>55</v>
      </c>
      <c r="Q77" s="132" t="s">
        <v>56</v>
      </c>
      <c r="R77" s="133" t="s">
        <v>55</v>
      </c>
      <c r="S77" s="132" t="s">
        <v>56</v>
      </c>
      <c r="T77" s="132" t="s">
        <v>55</v>
      </c>
      <c r="U77" s="132" t="s">
        <v>56</v>
      </c>
      <c r="V77" s="133" t="s">
        <v>55</v>
      </c>
      <c r="W77" s="132" t="s">
        <v>56</v>
      </c>
      <c r="X77" s="133" t="s">
        <v>53</v>
      </c>
    </row>
    <row r="78" spans="1:24" ht="14.25" customHeight="1">
      <c r="A78" s="140"/>
      <c r="B78" s="141">
        <v>6</v>
      </c>
      <c r="C78" s="142" t="s">
        <v>285</v>
      </c>
      <c r="D78" s="142" t="s">
        <v>241</v>
      </c>
      <c r="E78" s="137" t="s">
        <v>15</v>
      </c>
      <c r="F78" s="144" t="s">
        <v>17</v>
      </c>
      <c r="G78" s="137" t="s">
        <v>9</v>
      </c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>
        <f>I78+K78+M78+O78+Q78+S78+U78+W78</f>
        <v>0</v>
      </c>
    </row>
    <row r="79" spans="1:24" ht="14.25" customHeight="1">
      <c r="A79" s="149"/>
      <c r="B79" s="145"/>
      <c r="C79" s="150"/>
      <c r="D79" s="150"/>
      <c r="E79" s="151"/>
      <c r="F79" s="151"/>
      <c r="G79" s="151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</row>
    <row r="80" spans="1:24" ht="14.25" customHeight="1" thickBot="1">
      <c r="A80"/>
      <c r="B80" s="145"/>
      <c r="C80" s="146"/>
      <c r="D80" s="146"/>
      <c r="E80" s="147"/>
      <c r="F80" s="145"/>
      <c r="G80" s="14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14.25" customHeight="1" thickBot="1">
      <c r="A81"/>
      <c r="B81" s="3"/>
      <c r="C81"/>
      <c r="D81"/>
      <c r="E81" s="3"/>
      <c r="F81" s="3"/>
      <c r="G81" s="3"/>
      <c r="H81" s="174" t="s">
        <v>120</v>
      </c>
      <c r="I81" s="176"/>
      <c r="J81" s="176"/>
      <c r="K81" s="175"/>
      <c r="L81" s="174" t="s">
        <v>121</v>
      </c>
      <c r="M81" s="176"/>
      <c r="N81" s="176"/>
      <c r="O81" s="175"/>
      <c r="P81" s="174" t="s">
        <v>122</v>
      </c>
      <c r="Q81" s="176"/>
      <c r="R81" s="176"/>
      <c r="S81" s="175"/>
      <c r="T81" s="174" t="s">
        <v>123</v>
      </c>
      <c r="U81" s="176"/>
      <c r="V81" s="176"/>
      <c r="W81" s="175"/>
      <c r="X81"/>
    </row>
    <row r="82" spans="1:24" ht="14.25" customHeight="1" thickBot="1">
      <c r="A82"/>
      <c r="B82" s="3"/>
      <c r="C82"/>
      <c r="D82"/>
      <c r="E82" s="3"/>
      <c r="F82" s="3"/>
      <c r="G82" s="3"/>
      <c r="H82" s="174" t="s">
        <v>281</v>
      </c>
      <c r="I82" s="175"/>
      <c r="J82" s="174" t="s">
        <v>282</v>
      </c>
      <c r="K82" s="175"/>
      <c r="L82" s="174" t="s">
        <v>281</v>
      </c>
      <c r="M82" s="175"/>
      <c r="N82" s="174" t="s">
        <v>282</v>
      </c>
      <c r="O82" s="175"/>
      <c r="P82" s="174" t="s">
        <v>281</v>
      </c>
      <c r="Q82" s="175"/>
      <c r="R82" s="174" t="s">
        <v>282</v>
      </c>
      <c r="S82" s="175"/>
      <c r="T82" s="174" t="s">
        <v>281</v>
      </c>
      <c r="U82" s="175"/>
      <c r="V82" s="174" t="s">
        <v>282</v>
      </c>
      <c r="W82" s="175"/>
      <c r="X82"/>
    </row>
    <row r="83" spans="1:24" ht="14.25" customHeight="1" thickBot="1">
      <c r="A83" s="127" t="s">
        <v>55</v>
      </c>
      <c r="B83" s="127" t="s">
        <v>1</v>
      </c>
      <c r="C83" s="128" t="s">
        <v>2</v>
      </c>
      <c r="D83" s="128" t="s">
        <v>3</v>
      </c>
      <c r="E83" s="128" t="s">
        <v>4</v>
      </c>
      <c r="F83" s="128" t="s">
        <v>6</v>
      </c>
      <c r="G83" s="129" t="s">
        <v>7</v>
      </c>
      <c r="H83" s="130" t="s">
        <v>55</v>
      </c>
      <c r="I83" s="130" t="s">
        <v>56</v>
      </c>
      <c r="J83" s="131" t="s">
        <v>55</v>
      </c>
      <c r="K83" s="130" t="s">
        <v>56</v>
      </c>
      <c r="L83" s="132" t="s">
        <v>55</v>
      </c>
      <c r="M83" s="132" t="s">
        <v>56</v>
      </c>
      <c r="N83" s="133" t="s">
        <v>55</v>
      </c>
      <c r="O83" s="132" t="s">
        <v>56</v>
      </c>
      <c r="P83" s="132" t="s">
        <v>55</v>
      </c>
      <c r="Q83" s="132" t="s">
        <v>56</v>
      </c>
      <c r="R83" s="133" t="s">
        <v>55</v>
      </c>
      <c r="S83" s="132" t="s">
        <v>56</v>
      </c>
      <c r="T83" s="132" t="s">
        <v>55</v>
      </c>
      <c r="U83" s="132" t="s">
        <v>56</v>
      </c>
      <c r="V83" s="133" t="s">
        <v>55</v>
      </c>
      <c r="W83" s="132" t="s">
        <v>56</v>
      </c>
      <c r="X83" s="133" t="s">
        <v>53</v>
      </c>
    </row>
    <row r="84" spans="1:24" ht="14.25" customHeight="1">
      <c r="A84" s="134">
        <v>1</v>
      </c>
      <c r="B84" s="135">
        <v>88</v>
      </c>
      <c r="C84" s="136" t="s">
        <v>147</v>
      </c>
      <c r="D84" s="136" t="s">
        <v>148</v>
      </c>
      <c r="E84" s="137" t="s">
        <v>13</v>
      </c>
      <c r="F84" s="138" t="s">
        <v>16</v>
      </c>
      <c r="G84" s="137" t="s">
        <v>12</v>
      </c>
      <c r="H84" s="139">
        <v>2</v>
      </c>
      <c r="I84" s="139">
        <f>15-H84</f>
        <v>13</v>
      </c>
      <c r="J84" s="139">
        <v>2</v>
      </c>
      <c r="K84" s="139">
        <f>15-J84</f>
        <v>13</v>
      </c>
      <c r="L84" s="139">
        <v>1</v>
      </c>
      <c r="M84" s="139">
        <v>15</v>
      </c>
      <c r="N84" s="139">
        <v>1</v>
      </c>
      <c r="O84" s="139">
        <v>15</v>
      </c>
      <c r="P84" s="139"/>
      <c r="Q84" s="139"/>
      <c r="R84" s="139"/>
      <c r="S84" s="139"/>
      <c r="T84" s="139"/>
      <c r="U84" s="139"/>
      <c r="V84" s="139"/>
      <c r="W84" s="139"/>
      <c r="X84" s="139">
        <f>I84+K84+M84+O84+Q84+S84+U84+W84</f>
        <v>56</v>
      </c>
    </row>
    <row r="85" spans="1:24" ht="14.25" customHeight="1">
      <c r="A85" s="134">
        <v>2</v>
      </c>
      <c r="B85" s="141">
        <v>81</v>
      </c>
      <c r="C85" s="142" t="s">
        <v>33</v>
      </c>
      <c r="D85" s="142" t="s">
        <v>32</v>
      </c>
      <c r="E85" s="137" t="s">
        <v>11</v>
      </c>
      <c r="F85" s="144" t="s">
        <v>16</v>
      </c>
      <c r="G85" s="137" t="s">
        <v>12</v>
      </c>
      <c r="H85" s="139">
        <v>5</v>
      </c>
      <c r="I85" s="139">
        <f>15-H85</f>
        <v>10</v>
      </c>
      <c r="J85" s="139">
        <v>1</v>
      </c>
      <c r="K85" s="139">
        <f>15-J85</f>
        <v>14</v>
      </c>
      <c r="L85" s="139">
        <v>2</v>
      </c>
      <c r="M85" s="139">
        <v>14</v>
      </c>
      <c r="N85" s="139">
        <v>2</v>
      </c>
      <c r="O85" s="139">
        <v>14</v>
      </c>
      <c r="P85" s="139"/>
      <c r="Q85" s="139"/>
      <c r="R85" s="139"/>
      <c r="S85" s="139"/>
      <c r="T85" s="139"/>
      <c r="U85" s="139"/>
      <c r="V85" s="139"/>
      <c r="W85" s="139"/>
      <c r="X85" s="139">
        <f>I85+K85+M85+O85+Q85+S85+U85+W85</f>
        <v>52</v>
      </c>
    </row>
    <row r="86" spans="1:24" ht="14.25" customHeight="1">
      <c r="A86" s="134">
        <v>3</v>
      </c>
      <c r="B86" s="141">
        <v>91</v>
      </c>
      <c r="C86" s="142" t="s">
        <v>41</v>
      </c>
      <c r="D86" s="142" t="s">
        <v>48</v>
      </c>
      <c r="E86" s="137" t="s">
        <v>15</v>
      </c>
      <c r="F86" s="144" t="s">
        <v>16</v>
      </c>
      <c r="G86" s="137" t="s">
        <v>12</v>
      </c>
      <c r="H86" s="139">
        <v>1</v>
      </c>
      <c r="I86" s="139">
        <f t="shared" ref="I86:I98" si="18">15-H86</f>
        <v>14</v>
      </c>
      <c r="J86" s="139">
        <v>4</v>
      </c>
      <c r="K86" s="139">
        <f t="shared" ref="K86:K98" si="19">15-J86</f>
        <v>11</v>
      </c>
      <c r="L86" s="139">
        <v>6</v>
      </c>
      <c r="M86" s="139">
        <v>10</v>
      </c>
      <c r="N86" s="139">
        <v>4</v>
      </c>
      <c r="O86" s="139">
        <v>12</v>
      </c>
      <c r="P86" s="139"/>
      <c r="Q86" s="139"/>
      <c r="R86" s="139"/>
      <c r="S86" s="139"/>
      <c r="T86" s="139"/>
      <c r="U86" s="139"/>
      <c r="V86" s="139"/>
      <c r="W86" s="139"/>
      <c r="X86" s="139">
        <f t="shared" ref="X86:X98" si="20">I86+K86+M86+O86+Q86+S86+U86+W86</f>
        <v>47</v>
      </c>
    </row>
    <row r="87" spans="1:24" ht="14.25" customHeight="1">
      <c r="A87" s="134">
        <v>4</v>
      </c>
      <c r="B87" s="141">
        <v>89</v>
      </c>
      <c r="C87" s="142" t="s">
        <v>22</v>
      </c>
      <c r="D87" s="142" t="s">
        <v>26</v>
      </c>
      <c r="E87" s="137" t="s">
        <v>13</v>
      </c>
      <c r="F87" s="144" t="s">
        <v>16</v>
      </c>
      <c r="G87" s="137" t="s">
        <v>12</v>
      </c>
      <c r="H87" s="139">
        <v>4</v>
      </c>
      <c r="I87" s="139">
        <f t="shared" si="18"/>
        <v>11</v>
      </c>
      <c r="J87" s="139">
        <v>3</v>
      </c>
      <c r="K87" s="139">
        <f t="shared" si="19"/>
        <v>12</v>
      </c>
      <c r="L87" s="139">
        <v>3</v>
      </c>
      <c r="M87" s="139">
        <v>13</v>
      </c>
      <c r="N87" s="139">
        <v>6</v>
      </c>
      <c r="O87" s="139">
        <v>10</v>
      </c>
      <c r="P87" s="139"/>
      <c r="Q87" s="139"/>
      <c r="R87" s="139"/>
      <c r="S87" s="139"/>
      <c r="T87" s="139"/>
      <c r="U87" s="139"/>
      <c r="V87" s="139"/>
      <c r="W87" s="139"/>
      <c r="X87" s="139">
        <f t="shared" si="20"/>
        <v>46</v>
      </c>
    </row>
    <row r="88" spans="1:24" ht="14.25" customHeight="1">
      <c r="A88" s="134">
        <v>5</v>
      </c>
      <c r="B88" s="141">
        <v>90</v>
      </c>
      <c r="C88" s="142" t="s">
        <v>158</v>
      </c>
      <c r="D88" s="142" t="s">
        <v>57</v>
      </c>
      <c r="E88" s="137" t="s">
        <v>13</v>
      </c>
      <c r="F88" s="144" t="s">
        <v>16</v>
      </c>
      <c r="G88" s="137" t="s">
        <v>12</v>
      </c>
      <c r="H88" s="139">
        <v>3</v>
      </c>
      <c r="I88" s="139">
        <f>15-H88</f>
        <v>12</v>
      </c>
      <c r="J88" s="139">
        <v>8</v>
      </c>
      <c r="K88" s="139">
        <f>15-J88</f>
        <v>7</v>
      </c>
      <c r="L88" s="139">
        <v>4</v>
      </c>
      <c r="M88" s="139">
        <v>12</v>
      </c>
      <c r="N88" s="139">
        <v>5</v>
      </c>
      <c r="O88" s="139">
        <v>11</v>
      </c>
      <c r="P88" s="139"/>
      <c r="Q88" s="139"/>
      <c r="R88" s="139"/>
      <c r="S88" s="139"/>
      <c r="T88" s="139"/>
      <c r="U88" s="139"/>
      <c r="V88" s="139"/>
      <c r="W88" s="139"/>
      <c r="X88" s="139">
        <f>I88+K88+M88+O88+Q88+S88+U88+W88</f>
        <v>42</v>
      </c>
    </row>
    <row r="89" spans="1:24" ht="14.25" customHeight="1">
      <c r="A89" s="134">
        <v>6</v>
      </c>
      <c r="B89" s="141">
        <v>79</v>
      </c>
      <c r="C89" s="142" t="s">
        <v>98</v>
      </c>
      <c r="D89" s="142" t="s">
        <v>99</v>
      </c>
      <c r="E89" s="137" t="s">
        <v>11</v>
      </c>
      <c r="F89" s="144" t="s">
        <v>16</v>
      </c>
      <c r="G89" s="137" t="s">
        <v>12</v>
      </c>
      <c r="H89" s="139">
        <v>6</v>
      </c>
      <c r="I89" s="139">
        <f t="shared" si="18"/>
        <v>9</v>
      </c>
      <c r="J89" s="139">
        <v>5</v>
      </c>
      <c r="K89" s="139">
        <f t="shared" si="19"/>
        <v>10</v>
      </c>
      <c r="L89" s="139">
        <v>7</v>
      </c>
      <c r="M89" s="139">
        <v>9</v>
      </c>
      <c r="N89" s="139">
        <v>8</v>
      </c>
      <c r="O89" s="139">
        <v>8</v>
      </c>
      <c r="P89" s="139"/>
      <c r="Q89" s="139"/>
      <c r="R89" s="139"/>
      <c r="S89" s="139"/>
      <c r="T89" s="139"/>
      <c r="U89" s="139"/>
      <c r="V89" s="139"/>
      <c r="W89" s="139"/>
      <c r="X89" s="139">
        <f t="shared" si="20"/>
        <v>36</v>
      </c>
    </row>
    <row r="90" spans="1:24" ht="14.25" customHeight="1">
      <c r="A90" s="134">
        <v>7</v>
      </c>
      <c r="B90" s="141">
        <v>82</v>
      </c>
      <c r="C90" s="142" t="s">
        <v>24</v>
      </c>
      <c r="D90" s="142" t="s">
        <v>27</v>
      </c>
      <c r="E90" s="137" t="s">
        <v>11</v>
      </c>
      <c r="F90" s="144" t="s">
        <v>16</v>
      </c>
      <c r="G90" s="137" t="s">
        <v>12</v>
      </c>
      <c r="H90" s="139">
        <v>7</v>
      </c>
      <c r="I90" s="139">
        <f>15-H90</f>
        <v>8</v>
      </c>
      <c r="J90" s="139">
        <v>9</v>
      </c>
      <c r="K90" s="139">
        <f>15-J90</f>
        <v>6</v>
      </c>
      <c r="L90" s="139">
        <v>9</v>
      </c>
      <c r="M90" s="139">
        <v>7</v>
      </c>
      <c r="N90" s="139">
        <v>7</v>
      </c>
      <c r="O90" s="139">
        <v>9</v>
      </c>
      <c r="P90" s="139"/>
      <c r="Q90" s="139"/>
      <c r="R90" s="139"/>
      <c r="S90" s="139"/>
      <c r="T90" s="139"/>
      <c r="U90" s="139"/>
      <c r="V90" s="139"/>
      <c r="W90" s="139"/>
      <c r="X90" s="139">
        <f>I90+K90+M90+O90+Q90+S90+U90+W90</f>
        <v>30</v>
      </c>
    </row>
    <row r="91" spans="1:24" ht="14.25" customHeight="1">
      <c r="A91" s="134">
        <v>8</v>
      </c>
      <c r="B91" s="141">
        <v>93</v>
      </c>
      <c r="C91" s="142" t="s">
        <v>38</v>
      </c>
      <c r="D91" s="142" t="s">
        <v>26</v>
      </c>
      <c r="E91" s="137" t="s">
        <v>15</v>
      </c>
      <c r="F91" s="144" t="s">
        <v>16</v>
      </c>
      <c r="G91" s="137" t="s">
        <v>12</v>
      </c>
      <c r="H91" s="139">
        <v>9</v>
      </c>
      <c r="I91" s="139">
        <f t="shared" si="18"/>
        <v>6</v>
      </c>
      <c r="J91" s="139">
        <v>6</v>
      </c>
      <c r="K91" s="139">
        <f t="shared" si="19"/>
        <v>9</v>
      </c>
      <c r="L91" s="139">
        <v>8</v>
      </c>
      <c r="M91" s="139">
        <v>8</v>
      </c>
      <c r="N91" s="139">
        <v>9</v>
      </c>
      <c r="O91" s="139">
        <v>7</v>
      </c>
      <c r="P91" s="139"/>
      <c r="Q91" s="139"/>
      <c r="R91" s="139"/>
      <c r="S91" s="139"/>
      <c r="T91" s="139"/>
      <c r="U91" s="139"/>
      <c r="V91" s="139"/>
      <c r="W91" s="139"/>
      <c r="X91" s="139">
        <f t="shared" si="20"/>
        <v>30</v>
      </c>
    </row>
    <row r="92" spans="1:24" ht="14.25" customHeight="1">
      <c r="A92" s="134">
        <v>9</v>
      </c>
      <c r="B92" s="141">
        <v>80</v>
      </c>
      <c r="C92" s="142" t="s">
        <v>97</v>
      </c>
      <c r="D92" s="142" t="s">
        <v>58</v>
      </c>
      <c r="E92" s="137" t="s">
        <v>11</v>
      </c>
      <c r="F92" s="144" t="s">
        <v>16</v>
      </c>
      <c r="G92" s="137" t="s">
        <v>12</v>
      </c>
      <c r="H92" s="139"/>
      <c r="I92" s="139"/>
      <c r="J92" s="139"/>
      <c r="K92" s="139"/>
      <c r="L92" s="139">
        <v>5</v>
      </c>
      <c r="M92" s="139">
        <v>11</v>
      </c>
      <c r="N92" s="139">
        <v>3</v>
      </c>
      <c r="O92" s="139">
        <v>13</v>
      </c>
      <c r="P92" s="139"/>
      <c r="Q92" s="139"/>
      <c r="R92" s="139"/>
      <c r="S92" s="139"/>
      <c r="T92" s="139"/>
      <c r="U92" s="139"/>
      <c r="V92" s="139"/>
      <c r="W92" s="139"/>
      <c r="X92" s="139">
        <f>I92+K92+M92+O92+Q92+S92+U92+W92</f>
        <v>24</v>
      </c>
    </row>
    <row r="93" spans="1:24" ht="14.25" customHeight="1">
      <c r="A93" s="134">
        <v>10</v>
      </c>
      <c r="B93" s="141">
        <v>85</v>
      </c>
      <c r="C93" s="158" t="s">
        <v>232</v>
      </c>
      <c r="D93" s="158" t="s">
        <v>31</v>
      </c>
      <c r="E93" s="137" t="s">
        <v>91</v>
      </c>
      <c r="F93" s="144" t="s">
        <v>16</v>
      </c>
      <c r="G93" s="137" t="s">
        <v>12</v>
      </c>
      <c r="H93" s="139">
        <v>11</v>
      </c>
      <c r="I93" s="139">
        <f t="shared" si="18"/>
        <v>4</v>
      </c>
      <c r="J93" s="139">
        <v>7</v>
      </c>
      <c r="K93" s="139">
        <f t="shared" si="19"/>
        <v>8</v>
      </c>
      <c r="L93" s="139">
        <v>13</v>
      </c>
      <c r="M93" s="139">
        <v>3</v>
      </c>
      <c r="N93" s="139">
        <v>10</v>
      </c>
      <c r="O93" s="139">
        <v>6</v>
      </c>
      <c r="P93" s="139"/>
      <c r="Q93" s="139"/>
      <c r="R93" s="139"/>
      <c r="S93" s="139"/>
      <c r="T93" s="139"/>
      <c r="U93" s="139"/>
      <c r="V93" s="139"/>
      <c r="W93" s="139"/>
      <c r="X93" s="139">
        <f t="shared" si="20"/>
        <v>21</v>
      </c>
    </row>
    <row r="94" spans="1:24" ht="14.25" customHeight="1">
      <c r="A94" s="134">
        <v>11</v>
      </c>
      <c r="B94" s="141">
        <v>92</v>
      </c>
      <c r="C94" s="142" t="s">
        <v>46</v>
      </c>
      <c r="D94" s="142" t="s">
        <v>47</v>
      </c>
      <c r="E94" s="137" t="s">
        <v>15</v>
      </c>
      <c r="F94" s="144" t="s">
        <v>16</v>
      </c>
      <c r="G94" s="137" t="s">
        <v>12</v>
      </c>
      <c r="H94" s="139">
        <v>10</v>
      </c>
      <c r="I94" s="139">
        <f>15-H94</f>
        <v>5</v>
      </c>
      <c r="J94" s="139">
        <v>10</v>
      </c>
      <c r="K94" s="139">
        <f>15-J94</f>
        <v>5</v>
      </c>
      <c r="L94" s="139">
        <v>10</v>
      </c>
      <c r="M94" s="139">
        <v>6</v>
      </c>
      <c r="N94" s="139">
        <v>11</v>
      </c>
      <c r="O94" s="139">
        <v>5</v>
      </c>
      <c r="P94" s="139"/>
      <c r="Q94" s="139"/>
      <c r="R94" s="139"/>
      <c r="S94" s="139"/>
      <c r="T94" s="139"/>
      <c r="U94" s="139"/>
      <c r="V94" s="139"/>
      <c r="W94" s="139"/>
      <c r="X94" s="139">
        <f>I94+K94+M94+O94+Q94+S94+U94+W94</f>
        <v>21</v>
      </c>
    </row>
    <row r="95" spans="1:24" ht="14.25" customHeight="1">
      <c r="A95" s="134">
        <v>12</v>
      </c>
      <c r="B95" s="141">
        <v>84</v>
      </c>
      <c r="C95" s="158" t="s">
        <v>159</v>
      </c>
      <c r="D95" s="158" t="s">
        <v>160</v>
      </c>
      <c r="E95" s="137" t="s">
        <v>91</v>
      </c>
      <c r="F95" s="144" t="s">
        <v>16</v>
      </c>
      <c r="G95" s="137" t="s">
        <v>12</v>
      </c>
      <c r="H95" s="139">
        <v>8</v>
      </c>
      <c r="I95" s="139">
        <f t="shared" si="18"/>
        <v>7</v>
      </c>
      <c r="J95" s="139">
        <v>12</v>
      </c>
      <c r="K95" s="139">
        <f t="shared" si="19"/>
        <v>3</v>
      </c>
      <c r="L95" s="139">
        <v>11</v>
      </c>
      <c r="M95" s="139">
        <v>5</v>
      </c>
      <c r="N95" s="139">
        <v>15</v>
      </c>
      <c r="O95" s="139">
        <v>1</v>
      </c>
      <c r="P95" s="139"/>
      <c r="Q95" s="139"/>
      <c r="R95" s="139"/>
      <c r="S95" s="139"/>
      <c r="T95" s="139"/>
      <c r="U95" s="139"/>
      <c r="V95" s="139"/>
      <c r="W95" s="139"/>
      <c r="X95" s="139">
        <f t="shared" si="20"/>
        <v>16</v>
      </c>
    </row>
    <row r="96" spans="1:24" ht="14.25" customHeight="1">
      <c r="A96" s="134">
        <v>13</v>
      </c>
      <c r="B96" s="141">
        <v>87</v>
      </c>
      <c r="C96" s="142" t="s">
        <v>153</v>
      </c>
      <c r="D96" s="142" t="s">
        <v>29</v>
      </c>
      <c r="E96" s="137" t="s">
        <v>13</v>
      </c>
      <c r="F96" s="144" t="s">
        <v>16</v>
      </c>
      <c r="G96" s="137" t="s">
        <v>12</v>
      </c>
      <c r="H96" s="139">
        <v>14</v>
      </c>
      <c r="I96" s="139">
        <f>15-H96</f>
        <v>1</v>
      </c>
      <c r="J96" s="139">
        <v>13</v>
      </c>
      <c r="K96" s="139">
        <f>15-J96</f>
        <v>2</v>
      </c>
      <c r="L96" s="139">
        <v>12</v>
      </c>
      <c r="M96" s="139">
        <v>4</v>
      </c>
      <c r="N96" s="139">
        <v>13</v>
      </c>
      <c r="O96" s="139">
        <v>3</v>
      </c>
      <c r="P96" s="139"/>
      <c r="Q96" s="139"/>
      <c r="R96" s="139"/>
      <c r="S96" s="139"/>
      <c r="T96" s="139"/>
      <c r="U96" s="139"/>
      <c r="V96" s="139"/>
      <c r="W96" s="139"/>
      <c r="X96" s="139">
        <f>I96+K96+M96+O96+Q96+S96+U96+W96</f>
        <v>10</v>
      </c>
    </row>
    <row r="97" spans="1:24" ht="14.25" customHeight="1">
      <c r="A97" s="134">
        <v>14</v>
      </c>
      <c r="B97" s="141">
        <v>83</v>
      </c>
      <c r="C97" s="142" t="s">
        <v>233</v>
      </c>
      <c r="D97" s="142" t="s">
        <v>234</v>
      </c>
      <c r="E97" s="137" t="s">
        <v>11</v>
      </c>
      <c r="F97" s="144" t="s">
        <v>16</v>
      </c>
      <c r="G97" s="137" t="s">
        <v>12</v>
      </c>
      <c r="H97" s="139">
        <v>12</v>
      </c>
      <c r="I97" s="139">
        <f t="shared" si="18"/>
        <v>3</v>
      </c>
      <c r="J97" s="139">
        <v>11</v>
      </c>
      <c r="K97" s="139">
        <f t="shared" si="19"/>
        <v>4</v>
      </c>
      <c r="L97" s="139">
        <v>15</v>
      </c>
      <c r="M97" s="139">
        <v>1</v>
      </c>
      <c r="N97" s="139">
        <v>14</v>
      </c>
      <c r="O97" s="139">
        <v>2</v>
      </c>
      <c r="P97" s="139"/>
      <c r="Q97" s="139"/>
      <c r="R97" s="139"/>
      <c r="S97" s="139"/>
      <c r="T97" s="139"/>
      <c r="U97" s="139"/>
      <c r="V97" s="139"/>
      <c r="W97" s="139"/>
      <c r="X97" s="139">
        <f t="shared" si="20"/>
        <v>10</v>
      </c>
    </row>
    <row r="98" spans="1:24" ht="14.25" customHeight="1">
      <c r="A98" s="134">
        <v>15</v>
      </c>
      <c r="B98" s="141">
        <v>86</v>
      </c>
      <c r="C98" s="142" t="s">
        <v>149</v>
      </c>
      <c r="D98" s="142" t="s">
        <v>150</v>
      </c>
      <c r="E98" s="137" t="s">
        <v>13</v>
      </c>
      <c r="F98" s="144" t="s">
        <v>16</v>
      </c>
      <c r="G98" s="137" t="s">
        <v>12</v>
      </c>
      <c r="H98" s="139">
        <v>13</v>
      </c>
      <c r="I98" s="139">
        <f t="shared" si="18"/>
        <v>2</v>
      </c>
      <c r="J98" s="139">
        <v>14</v>
      </c>
      <c r="K98" s="139">
        <f t="shared" si="19"/>
        <v>1</v>
      </c>
      <c r="L98" s="139">
        <v>14</v>
      </c>
      <c r="M98" s="139">
        <v>2</v>
      </c>
      <c r="N98" s="139">
        <v>12</v>
      </c>
      <c r="O98" s="139">
        <v>4</v>
      </c>
      <c r="P98" s="139"/>
      <c r="Q98" s="139"/>
      <c r="R98" s="139"/>
      <c r="S98" s="139"/>
      <c r="T98" s="139"/>
      <c r="U98" s="139"/>
      <c r="V98" s="139"/>
      <c r="W98" s="139"/>
      <c r="X98" s="139">
        <f t="shared" si="20"/>
        <v>9</v>
      </c>
    </row>
    <row r="99" spans="1:24" ht="14.25" customHeight="1">
      <c r="A99"/>
      <c r="B99" s="145"/>
      <c r="C99" s="157"/>
      <c r="D99" s="157"/>
      <c r="E99" s="147"/>
      <c r="F99" s="145"/>
      <c r="G99" s="145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4.25" customHeight="1" thickBot="1">
      <c r="A100"/>
      <c r="B100" s="145"/>
      <c r="C100" s="146"/>
      <c r="D100" s="146"/>
      <c r="E100" s="147"/>
      <c r="F100" s="145"/>
      <c r="G100" s="14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4.25" customHeight="1" thickBot="1">
      <c r="A101"/>
      <c r="B101" s="3"/>
      <c r="C101"/>
      <c r="D101"/>
      <c r="E101" s="3"/>
      <c r="F101" s="3"/>
      <c r="G101" s="3"/>
      <c r="H101" s="174" t="s">
        <v>120</v>
      </c>
      <c r="I101" s="176"/>
      <c r="J101" s="176"/>
      <c r="K101" s="175"/>
      <c r="L101" s="174" t="s">
        <v>121</v>
      </c>
      <c r="M101" s="176"/>
      <c r="N101" s="176"/>
      <c r="O101" s="175"/>
      <c r="P101" s="174" t="s">
        <v>122</v>
      </c>
      <c r="Q101" s="176"/>
      <c r="R101" s="176"/>
      <c r="S101" s="175"/>
      <c r="T101" s="174" t="s">
        <v>123</v>
      </c>
      <c r="U101" s="176"/>
      <c r="V101" s="176"/>
      <c r="W101" s="175"/>
      <c r="X101"/>
    </row>
    <row r="102" spans="1:24" ht="14.25" customHeight="1" thickBot="1">
      <c r="A102"/>
      <c r="B102" s="3"/>
      <c r="C102"/>
      <c r="D102"/>
      <c r="E102" s="3"/>
      <c r="F102" s="3"/>
      <c r="G102" s="3"/>
      <c r="H102" s="174" t="s">
        <v>281</v>
      </c>
      <c r="I102" s="175"/>
      <c r="J102" s="174" t="s">
        <v>282</v>
      </c>
      <c r="K102" s="175"/>
      <c r="L102" s="174" t="s">
        <v>281</v>
      </c>
      <c r="M102" s="175"/>
      <c r="N102" s="174" t="s">
        <v>282</v>
      </c>
      <c r="O102" s="175"/>
      <c r="P102" s="174" t="s">
        <v>281</v>
      </c>
      <c r="Q102" s="175"/>
      <c r="R102" s="174" t="s">
        <v>282</v>
      </c>
      <c r="S102" s="175"/>
      <c r="T102" s="174" t="s">
        <v>281</v>
      </c>
      <c r="U102" s="175"/>
      <c r="V102" s="174" t="s">
        <v>282</v>
      </c>
      <c r="W102" s="175"/>
      <c r="X102"/>
    </row>
    <row r="103" spans="1:24" ht="14.25" customHeight="1" thickBot="1">
      <c r="A103" s="127" t="s">
        <v>55</v>
      </c>
      <c r="B103" s="127" t="s">
        <v>1</v>
      </c>
      <c r="C103" s="128" t="s">
        <v>2</v>
      </c>
      <c r="D103" s="128" t="s">
        <v>3</v>
      </c>
      <c r="E103" s="128" t="s">
        <v>4</v>
      </c>
      <c r="F103" s="128" t="s">
        <v>6</v>
      </c>
      <c r="G103" s="129" t="s">
        <v>7</v>
      </c>
      <c r="H103" s="130" t="s">
        <v>55</v>
      </c>
      <c r="I103" s="130" t="s">
        <v>56</v>
      </c>
      <c r="J103" s="131" t="s">
        <v>55</v>
      </c>
      <c r="K103" s="130" t="s">
        <v>56</v>
      </c>
      <c r="L103" s="132" t="s">
        <v>55</v>
      </c>
      <c r="M103" s="132" t="s">
        <v>56</v>
      </c>
      <c r="N103" s="133" t="s">
        <v>55</v>
      </c>
      <c r="O103" s="132" t="s">
        <v>56</v>
      </c>
      <c r="P103" s="132" t="s">
        <v>55</v>
      </c>
      <c r="Q103" s="132" t="s">
        <v>56</v>
      </c>
      <c r="R103" s="133" t="s">
        <v>55</v>
      </c>
      <c r="S103" s="132" t="s">
        <v>56</v>
      </c>
      <c r="T103" s="132" t="s">
        <v>55</v>
      </c>
      <c r="U103" s="132" t="s">
        <v>56</v>
      </c>
      <c r="V103" s="133" t="s">
        <v>55</v>
      </c>
      <c r="W103" s="132" t="s">
        <v>56</v>
      </c>
      <c r="X103" s="133" t="s">
        <v>53</v>
      </c>
    </row>
    <row r="104" spans="1:24" ht="14.25" customHeight="1">
      <c r="A104" s="134">
        <v>1</v>
      </c>
      <c r="B104" s="141">
        <v>94</v>
      </c>
      <c r="C104" s="142" t="s">
        <v>24</v>
      </c>
      <c r="D104" s="142" t="s">
        <v>25</v>
      </c>
      <c r="E104" s="137" t="s">
        <v>11</v>
      </c>
      <c r="F104" s="144" t="s">
        <v>14</v>
      </c>
      <c r="G104" s="137" t="s">
        <v>12</v>
      </c>
      <c r="H104" s="139">
        <v>1</v>
      </c>
      <c r="I104" s="139">
        <f>7-H104</f>
        <v>6</v>
      </c>
      <c r="J104" s="139">
        <v>1</v>
      </c>
      <c r="K104" s="139">
        <f>7-J104</f>
        <v>6</v>
      </c>
      <c r="L104" s="139">
        <v>2</v>
      </c>
      <c r="M104" s="139">
        <v>5</v>
      </c>
      <c r="N104" s="139">
        <v>1</v>
      </c>
      <c r="O104" s="139">
        <v>6</v>
      </c>
      <c r="P104" s="139"/>
      <c r="Q104" s="139"/>
      <c r="R104" s="139"/>
      <c r="S104" s="139"/>
      <c r="T104" s="139"/>
      <c r="U104" s="139"/>
      <c r="V104" s="139"/>
      <c r="W104" s="139"/>
      <c r="X104" s="139">
        <f>I104+K104+M104+O104+Q104+S104+U104+W104</f>
        <v>23</v>
      </c>
    </row>
    <row r="105" spans="1:24" ht="14.25" customHeight="1">
      <c r="A105" s="134">
        <v>2</v>
      </c>
      <c r="B105" s="141">
        <v>95</v>
      </c>
      <c r="C105" s="142" t="s">
        <v>235</v>
      </c>
      <c r="D105" s="142" t="s">
        <v>101</v>
      </c>
      <c r="E105" s="137" t="s">
        <v>11</v>
      </c>
      <c r="F105" s="144" t="s">
        <v>14</v>
      </c>
      <c r="G105" s="137" t="s">
        <v>12</v>
      </c>
      <c r="H105" s="139">
        <v>2</v>
      </c>
      <c r="I105" s="139">
        <f t="shared" ref="I105:I109" si="21">7-H105</f>
        <v>5</v>
      </c>
      <c r="J105" s="139">
        <v>4</v>
      </c>
      <c r="K105" s="139">
        <f t="shared" ref="K105:K109" si="22">7-J105</f>
        <v>3</v>
      </c>
      <c r="L105" s="139">
        <v>3</v>
      </c>
      <c r="M105" s="139">
        <v>4</v>
      </c>
      <c r="N105" s="139">
        <v>4</v>
      </c>
      <c r="O105" s="139">
        <v>3</v>
      </c>
      <c r="P105" s="139"/>
      <c r="Q105" s="139"/>
      <c r="R105" s="139"/>
      <c r="S105" s="139"/>
      <c r="T105" s="139"/>
      <c r="U105" s="139"/>
      <c r="V105" s="139"/>
      <c r="W105" s="139"/>
      <c r="X105" s="139">
        <f t="shared" ref="X105:X109" si="23">I105+K105+M105+O105+Q105+S105+U105+W105</f>
        <v>15</v>
      </c>
    </row>
    <row r="106" spans="1:24" ht="14.25" customHeight="1">
      <c r="A106" s="134">
        <v>3</v>
      </c>
      <c r="B106" s="141">
        <v>10</v>
      </c>
      <c r="C106" s="158" t="s">
        <v>239</v>
      </c>
      <c r="D106" s="158" t="s">
        <v>34</v>
      </c>
      <c r="E106" s="137" t="s">
        <v>11</v>
      </c>
      <c r="F106" s="144" t="s">
        <v>14</v>
      </c>
      <c r="G106" s="137" t="s">
        <v>12</v>
      </c>
      <c r="H106" s="139"/>
      <c r="I106" s="139"/>
      <c r="J106" s="139"/>
      <c r="K106" s="139"/>
      <c r="L106" s="139">
        <v>1</v>
      </c>
      <c r="M106" s="139">
        <v>6</v>
      </c>
      <c r="N106" s="139">
        <v>2</v>
      </c>
      <c r="O106" s="139">
        <v>5</v>
      </c>
      <c r="P106" s="139"/>
      <c r="Q106" s="139"/>
      <c r="R106" s="139"/>
      <c r="S106" s="139"/>
      <c r="T106" s="139"/>
      <c r="U106" s="139"/>
      <c r="V106" s="139"/>
      <c r="W106" s="139"/>
      <c r="X106" s="139">
        <f>I106+K106+M106+O106+Q106+S106+U106+W106</f>
        <v>11</v>
      </c>
    </row>
    <row r="107" spans="1:24" ht="14.25" customHeight="1">
      <c r="A107" s="134">
        <v>4</v>
      </c>
      <c r="B107" s="141">
        <v>98</v>
      </c>
      <c r="C107" s="158" t="s">
        <v>103</v>
      </c>
      <c r="D107" s="158" t="s">
        <v>209</v>
      </c>
      <c r="E107" s="137" t="s">
        <v>91</v>
      </c>
      <c r="F107" s="144" t="s">
        <v>14</v>
      </c>
      <c r="G107" s="137" t="s">
        <v>12</v>
      </c>
      <c r="H107" s="139">
        <v>4</v>
      </c>
      <c r="I107" s="139">
        <f t="shared" si="21"/>
        <v>3</v>
      </c>
      <c r="J107" s="139">
        <v>2</v>
      </c>
      <c r="K107" s="139">
        <f t="shared" si="22"/>
        <v>5</v>
      </c>
      <c r="L107" s="139">
        <v>6</v>
      </c>
      <c r="M107" s="139">
        <v>1</v>
      </c>
      <c r="N107" s="139">
        <v>5</v>
      </c>
      <c r="O107" s="139">
        <v>2</v>
      </c>
      <c r="P107" s="139"/>
      <c r="Q107" s="139"/>
      <c r="R107" s="139"/>
      <c r="S107" s="139"/>
      <c r="T107" s="139"/>
      <c r="U107" s="139"/>
      <c r="V107" s="139"/>
      <c r="W107" s="139"/>
      <c r="X107" s="139">
        <f t="shared" si="23"/>
        <v>11</v>
      </c>
    </row>
    <row r="108" spans="1:24" ht="14.25" customHeight="1">
      <c r="A108" s="134">
        <v>5</v>
      </c>
      <c r="B108" s="141">
        <v>96</v>
      </c>
      <c r="C108" s="142" t="s">
        <v>63</v>
      </c>
      <c r="D108" s="142" t="s">
        <v>102</v>
      </c>
      <c r="E108" s="137" t="s">
        <v>11</v>
      </c>
      <c r="F108" s="144" t="s">
        <v>14</v>
      </c>
      <c r="G108" s="137" t="s">
        <v>12</v>
      </c>
      <c r="H108" s="139">
        <v>6</v>
      </c>
      <c r="I108" s="139">
        <f>7-H108</f>
        <v>1</v>
      </c>
      <c r="J108" s="139">
        <v>3</v>
      </c>
      <c r="K108" s="139">
        <f>7-J108</f>
        <v>4</v>
      </c>
      <c r="L108" s="139">
        <v>5</v>
      </c>
      <c r="M108" s="139">
        <v>2</v>
      </c>
      <c r="N108" s="139">
        <v>3</v>
      </c>
      <c r="O108" s="139">
        <v>4</v>
      </c>
      <c r="P108" s="139"/>
      <c r="Q108" s="139"/>
      <c r="R108" s="139"/>
      <c r="S108" s="139"/>
      <c r="T108" s="139"/>
      <c r="U108" s="139"/>
      <c r="V108" s="139"/>
      <c r="W108" s="139"/>
      <c r="X108" s="139">
        <f>I108+K108+M108+O108+Q108+S108+U108+W108</f>
        <v>11</v>
      </c>
    </row>
    <row r="109" spans="1:24" ht="14.25" customHeight="1">
      <c r="A109" s="134">
        <v>6</v>
      </c>
      <c r="B109" s="141">
        <v>99</v>
      </c>
      <c r="C109" s="158" t="s">
        <v>103</v>
      </c>
      <c r="D109" s="158" t="s">
        <v>104</v>
      </c>
      <c r="E109" s="137" t="s">
        <v>91</v>
      </c>
      <c r="F109" s="144" t="s">
        <v>14</v>
      </c>
      <c r="G109" s="137" t="s">
        <v>12</v>
      </c>
      <c r="H109" s="139">
        <v>3</v>
      </c>
      <c r="I109" s="139">
        <f t="shared" si="21"/>
        <v>4</v>
      </c>
      <c r="J109" s="139">
        <v>5</v>
      </c>
      <c r="K109" s="139">
        <f t="shared" si="22"/>
        <v>2</v>
      </c>
      <c r="L109" s="139">
        <v>4</v>
      </c>
      <c r="M109" s="139">
        <v>3</v>
      </c>
      <c r="N109" s="139">
        <v>6</v>
      </c>
      <c r="O109" s="139">
        <v>1</v>
      </c>
      <c r="P109" s="139"/>
      <c r="Q109" s="139"/>
      <c r="R109" s="139"/>
      <c r="S109" s="139"/>
      <c r="T109" s="139"/>
      <c r="U109" s="139"/>
      <c r="V109" s="139"/>
      <c r="W109" s="139"/>
      <c r="X109" s="139">
        <f t="shared" si="23"/>
        <v>10</v>
      </c>
    </row>
    <row r="110" spans="1:24" ht="14.25" customHeight="1">
      <c r="A110" s="134">
        <v>7</v>
      </c>
      <c r="B110" s="141">
        <v>97</v>
      </c>
      <c r="C110" s="158" t="s">
        <v>44</v>
      </c>
      <c r="D110" s="158" t="s">
        <v>49</v>
      </c>
      <c r="E110" s="137" t="s">
        <v>91</v>
      </c>
      <c r="F110" s="144" t="s">
        <v>14</v>
      </c>
      <c r="G110" s="137" t="s">
        <v>12</v>
      </c>
      <c r="H110" s="139">
        <v>5</v>
      </c>
      <c r="I110" s="139">
        <f>7-H110</f>
        <v>2</v>
      </c>
      <c r="J110" s="139">
        <v>6</v>
      </c>
      <c r="K110" s="139">
        <f>7-J110</f>
        <v>1</v>
      </c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>
        <f>I110+K110+M110+O110+Q110+S110+U110+W110</f>
        <v>3</v>
      </c>
    </row>
    <row r="111" spans="1:24" ht="14.25" customHeight="1">
      <c r="A111" s="149"/>
      <c r="B111" s="153"/>
      <c r="C111" s="155"/>
      <c r="D111" s="155"/>
      <c r="E111" s="155"/>
      <c r="F111" s="156"/>
      <c r="G111" s="155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</row>
    <row r="112" spans="1:24" ht="14.25" customHeight="1" thickBot="1">
      <c r="A112"/>
      <c r="B112" s="145"/>
      <c r="C112" s="146"/>
      <c r="D112" s="146"/>
      <c r="E112" s="147"/>
      <c r="F112" s="145"/>
      <c r="G112" s="14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14.25" customHeight="1" thickBot="1">
      <c r="A113"/>
      <c r="B113" s="3"/>
      <c r="C113"/>
      <c r="D113"/>
      <c r="E113" s="3"/>
      <c r="F113" s="3"/>
      <c r="G113" s="3"/>
      <c r="H113" s="174" t="s">
        <v>120</v>
      </c>
      <c r="I113" s="176"/>
      <c r="J113" s="176"/>
      <c r="K113" s="175"/>
      <c r="L113" s="174" t="s">
        <v>121</v>
      </c>
      <c r="M113" s="176"/>
      <c r="N113" s="176"/>
      <c r="O113" s="175"/>
      <c r="P113" s="174" t="s">
        <v>122</v>
      </c>
      <c r="Q113" s="176"/>
      <c r="R113" s="176"/>
      <c r="S113" s="175"/>
      <c r="T113" s="174" t="s">
        <v>123</v>
      </c>
      <c r="U113" s="176"/>
      <c r="V113" s="176"/>
      <c r="W113" s="175"/>
      <c r="X113"/>
    </row>
    <row r="114" spans="1:24" ht="14.25" customHeight="1" thickBot="1">
      <c r="A114"/>
      <c r="B114" s="3"/>
      <c r="C114"/>
      <c r="D114"/>
      <c r="E114" s="3"/>
      <c r="F114" s="3"/>
      <c r="G114" s="3"/>
      <c r="H114" s="174" t="s">
        <v>281</v>
      </c>
      <c r="I114" s="175"/>
      <c r="J114" s="174" t="s">
        <v>282</v>
      </c>
      <c r="K114" s="175"/>
      <c r="L114" s="174" t="s">
        <v>281</v>
      </c>
      <c r="M114" s="175"/>
      <c r="N114" s="174" t="s">
        <v>282</v>
      </c>
      <c r="O114" s="175"/>
      <c r="P114" s="174" t="s">
        <v>281</v>
      </c>
      <c r="Q114" s="175"/>
      <c r="R114" s="174" t="s">
        <v>282</v>
      </c>
      <c r="S114" s="175"/>
      <c r="T114" s="174" t="s">
        <v>281</v>
      </c>
      <c r="U114" s="175"/>
      <c r="V114" s="174" t="s">
        <v>282</v>
      </c>
      <c r="W114" s="175"/>
      <c r="X114"/>
    </row>
    <row r="115" spans="1:24" ht="14.25" customHeight="1" thickBot="1">
      <c r="A115" s="127" t="s">
        <v>55</v>
      </c>
      <c r="B115" s="127" t="s">
        <v>1</v>
      </c>
      <c r="C115" s="128" t="s">
        <v>2</v>
      </c>
      <c r="D115" s="128" t="s">
        <v>3</v>
      </c>
      <c r="E115" s="128" t="s">
        <v>4</v>
      </c>
      <c r="F115" s="128" t="s">
        <v>6</v>
      </c>
      <c r="G115" s="129" t="s">
        <v>7</v>
      </c>
      <c r="H115" s="130" t="s">
        <v>55</v>
      </c>
      <c r="I115" s="130" t="s">
        <v>56</v>
      </c>
      <c r="J115" s="131" t="s">
        <v>55</v>
      </c>
      <c r="K115" s="130" t="s">
        <v>56</v>
      </c>
      <c r="L115" s="132" t="s">
        <v>55</v>
      </c>
      <c r="M115" s="132" t="s">
        <v>56</v>
      </c>
      <c r="N115" s="133" t="s">
        <v>55</v>
      </c>
      <c r="O115" s="132" t="s">
        <v>56</v>
      </c>
      <c r="P115" s="132" t="s">
        <v>55</v>
      </c>
      <c r="Q115" s="132" t="s">
        <v>56</v>
      </c>
      <c r="R115" s="133" t="s">
        <v>55</v>
      </c>
      <c r="S115" s="132" t="s">
        <v>56</v>
      </c>
      <c r="T115" s="132" t="s">
        <v>55</v>
      </c>
      <c r="U115" s="132" t="s">
        <v>56</v>
      </c>
      <c r="V115" s="133" t="s">
        <v>55</v>
      </c>
      <c r="W115" s="132" t="s">
        <v>56</v>
      </c>
      <c r="X115" s="133" t="s">
        <v>53</v>
      </c>
    </row>
    <row r="116" spans="1:24" ht="14.25" customHeight="1">
      <c r="A116" s="140">
        <v>1</v>
      </c>
      <c r="B116" s="141">
        <v>13</v>
      </c>
      <c r="C116" s="142" t="s">
        <v>65</v>
      </c>
      <c r="D116" s="142" t="s">
        <v>105</v>
      </c>
      <c r="E116" s="137" t="s">
        <v>11</v>
      </c>
      <c r="F116" s="144" t="s">
        <v>14</v>
      </c>
      <c r="G116" s="137" t="s">
        <v>9</v>
      </c>
      <c r="H116" s="139">
        <v>1</v>
      </c>
      <c r="I116" s="139">
        <f>4-H116</f>
        <v>3</v>
      </c>
      <c r="J116" s="139">
        <v>1</v>
      </c>
      <c r="K116" s="139">
        <f>4-J116</f>
        <v>3</v>
      </c>
      <c r="L116" s="139">
        <v>1</v>
      </c>
      <c r="M116" s="139">
        <v>3</v>
      </c>
      <c r="N116" s="139">
        <v>2</v>
      </c>
      <c r="O116" s="139">
        <v>2</v>
      </c>
      <c r="P116" s="139"/>
      <c r="Q116" s="139"/>
      <c r="R116" s="139"/>
      <c r="S116" s="139"/>
      <c r="T116" s="139"/>
      <c r="U116" s="139"/>
      <c r="V116" s="139"/>
      <c r="W116" s="139"/>
      <c r="X116" s="139">
        <f>I116+K116+M116+O116+Q116+S116+U116+W116</f>
        <v>11</v>
      </c>
    </row>
    <row r="117" spans="1:24" ht="14.25" customHeight="1">
      <c r="A117" s="140">
        <v>2</v>
      </c>
      <c r="B117" s="141">
        <v>100</v>
      </c>
      <c r="C117" s="142" t="s">
        <v>64</v>
      </c>
      <c r="D117" s="142" t="s">
        <v>106</v>
      </c>
      <c r="E117" s="137" t="s">
        <v>11</v>
      </c>
      <c r="F117" s="144" t="s">
        <v>14</v>
      </c>
      <c r="G117" s="168" t="s">
        <v>9</v>
      </c>
      <c r="H117" s="139">
        <v>3</v>
      </c>
      <c r="I117" s="139">
        <f>4-H117</f>
        <v>1</v>
      </c>
      <c r="J117" s="139">
        <v>3</v>
      </c>
      <c r="K117" s="139">
        <f>4-J117</f>
        <v>1</v>
      </c>
      <c r="L117" s="139">
        <v>2</v>
      </c>
      <c r="M117" s="139">
        <v>2</v>
      </c>
      <c r="N117" s="139">
        <v>1</v>
      </c>
      <c r="O117" s="139">
        <v>3</v>
      </c>
      <c r="P117" s="139"/>
      <c r="Q117" s="139"/>
      <c r="R117" s="139"/>
      <c r="S117" s="139"/>
      <c r="T117" s="139"/>
      <c r="U117" s="139"/>
      <c r="V117" s="139"/>
      <c r="W117" s="139"/>
      <c r="X117" s="139">
        <f>I117+K117+M117+O117+Q117+S117+U117+W117</f>
        <v>7</v>
      </c>
    </row>
    <row r="118" spans="1:24" ht="14.25" customHeight="1">
      <c r="A118" s="140">
        <v>3</v>
      </c>
      <c r="B118" s="141">
        <v>16</v>
      </c>
      <c r="C118" s="142" t="s">
        <v>161</v>
      </c>
      <c r="D118" s="142" t="s">
        <v>28</v>
      </c>
      <c r="E118" s="137" t="s">
        <v>13</v>
      </c>
      <c r="F118" s="144" t="s">
        <v>14</v>
      </c>
      <c r="G118" s="137" t="s">
        <v>9</v>
      </c>
      <c r="H118" s="139">
        <v>2</v>
      </c>
      <c r="I118" s="139">
        <f t="shared" ref="I118" si="24">4-H118</f>
        <v>2</v>
      </c>
      <c r="J118" s="139">
        <v>2</v>
      </c>
      <c r="K118" s="139">
        <f t="shared" ref="K118" si="25">4-J118</f>
        <v>2</v>
      </c>
      <c r="L118" s="139">
        <v>3</v>
      </c>
      <c r="M118" s="139">
        <v>1</v>
      </c>
      <c r="N118" s="139">
        <v>3</v>
      </c>
      <c r="O118" s="139">
        <v>1</v>
      </c>
      <c r="P118" s="139"/>
      <c r="Q118" s="139"/>
      <c r="R118" s="139"/>
      <c r="S118" s="139"/>
      <c r="T118" s="139"/>
      <c r="U118" s="139"/>
      <c r="V118" s="139"/>
      <c r="W118" s="139"/>
      <c r="X118" s="139">
        <f t="shared" ref="X118" si="26">I118+K118+M118+O118+Q118+S118+U118+W118</f>
        <v>6</v>
      </c>
    </row>
  </sheetData>
  <sortState ref="A72:X73">
    <sortCondition ref="A72:A73"/>
  </sortState>
  <mergeCells count="108"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H81:K81"/>
    <mergeCell ref="L81:O81"/>
    <mergeCell ref="P81:S81"/>
    <mergeCell ref="T81:W81"/>
    <mergeCell ref="H82:I82"/>
    <mergeCell ref="J82:K82"/>
    <mergeCell ref="L82:M82"/>
    <mergeCell ref="N82:O82"/>
    <mergeCell ref="P82:Q82"/>
    <mergeCell ref="R82:S82"/>
    <mergeCell ref="T82:U82"/>
    <mergeCell ref="V82:W82"/>
    <mergeCell ref="H113:K113"/>
    <mergeCell ref="L113:O113"/>
    <mergeCell ref="P113:S113"/>
    <mergeCell ref="T113:W113"/>
    <mergeCell ref="H4:K4"/>
    <mergeCell ref="L4:O4"/>
    <mergeCell ref="P4:S4"/>
    <mergeCell ref="T4:W4"/>
    <mergeCell ref="H5:I5"/>
    <mergeCell ref="J5:K5"/>
    <mergeCell ref="L5:M5"/>
    <mergeCell ref="N5:O5"/>
    <mergeCell ref="P5:Q5"/>
    <mergeCell ref="R5:S5"/>
    <mergeCell ref="T5:U5"/>
    <mergeCell ref="V5:W5"/>
    <mergeCell ref="T102:U102"/>
    <mergeCell ref="V102:W102"/>
    <mergeCell ref="H102:I102"/>
    <mergeCell ref="J102:K102"/>
    <mergeCell ref="L102:M102"/>
    <mergeCell ref="N102:O102"/>
    <mergeCell ref="P102:Q102"/>
    <mergeCell ref="R102:S102"/>
    <mergeCell ref="H101:K101"/>
    <mergeCell ref="L101:O101"/>
    <mergeCell ref="P101:S101"/>
    <mergeCell ref="T101:W101"/>
    <mergeCell ref="H75:K75"/>
    <mergeCell ref="L75:O75"/>
    <mergeCell ref="P75:S75"/>
    <mergeCell ref="T75:W75"/>
    <mergeCell ref="H76:I76"/>
    <mergeCell ref="J76:K76"/>
    <mergeCell ref="L76:M76"/>
    <mergeCell ref="N76:O76"/>
    <mergeCell ref="P76:Q76"/>
    <mergeCell ref="R76:S76"/>
    <mergeCell ref="T76:U76"/>
    <mergeCell ref="V76:W76"/>
    <mergeCell ref="H53:K53"/>
    <mergeCell ref="L53:O53"/>
    <mergeCell ref="P53:S53"/>
    <mergeCell ref="T53:W53"/>
    <mergeCell ref="H54:I54"/>
    <mergeCell ref="J54:K54"/>
    <mergeCell ref="L54:M54"/>
    <mergeCell ref="N54:O54"/>
    <mergeCell ref="P54:Q54"/>
    <mergeCell ref="R54:S54"/>
    <mergeCell ref="T54:U54"/>
    <mergeCell ref="V54:W54"/>
    <mergeCell ref="H40:K40"/>
    <mergeCell ref="L40:O40"/>
    <mergeCell ref="P40:S40"/>
    <mergeCell ref="T40:W40"/>
    <mergeCell ref="H41:I41"/>
    <mergeCell ref="J41:K41"/>
    <mergeCell ref="L41:M41"/>
    <mergeCell ref="N41:O41"/>
    <mergeCell ref="P41:Q41"/>
    <mergeCell ref="R41:S41"/>
    <mergeCell ref="T41:U41"/>
    <mergeCell ref="V41:W41"/>
    <mergeCell ref="H28:K28"/>
    <mergeCell ref="L28:O28"/>
    <mergeCell ref="P28:S28"/>
    <mergeCell ref="T28:W28"/>
    <mergeCell ref="H29:I29"/>
    <mergeCell ref="J29:K29"/>
    <mergeCell ref="L29:M29"/>
    <mergeCell ref="N29:O29"/>
    <mergeCell ref="P29:Q29"/>
    <mergeCell ref="R29:S29"/>
    <mergeCell ref="T29:U29"/>
    <mergeCell ref="V29:W29"/>
    <mergeCell ref="T16:U16"/>
    <mergeCell ref="V16:W16"/>
    <mergeCell ref="H16:I16"/>
    <mergeCell ref="J16:K16"/>
    <mergeCell ref="L16:M16"/>
    <mergeCell ref="N16:O16"/>
    <mergeCell ref="P16:Q16"/>
    <mergeCell ref="R16:S16"/>
    <mergeCell ref="H15:K15"/>
    <mergeCell ref="L15:O15"/>
    <mergeCell ref="P15:S15"/>
    <mergeCell ref="T15:W15"/>
  </mergeCells>
  <conditionalFormatting sqref="C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:C12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8:C2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1:C37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8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3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4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4:C72 C74 C60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4:C98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4:C11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16:C118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1811023622047245" right="0.11811023622047245" top="0.19685039370078741" bottom="0.15748031496062992" header="0" footer="0"/>
  <pageSetup paperSize="9" orientation="landscape"/>
  <rowBreaks count="1" manualBreakCount="1">
    <brk id="9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opLeftCell="A14" workbookViewId="0">
      <selection activeCell="G58" sqref="G58:G63"/>
    </sheetView>
    <sheetView topLeftCell="A28" workbookViewId="1">
      <selection sqref="A1:F66"/>
    </sheetView>
  </sheetViews>
  <sheetFormatPr baseColWidth="10" defaultColWidth="14.42578125" defaultRowHeight="15" customHeight="1"/>
  <cols>
    <col min="1" max="1" width="13.42578125" bestFit="1" customWidth="1"/>
    <col min="2" max="2" width="37.5703125" style="3" bestFit="1" customWidth="1"/>
    <col min="3" max="3" width="15" bestFit="1" customWidth="1"/>
    <col min="4" max="4" width="13.5703125" bestFit="1" customWidth="1"/>
    <col min="5" max="5" width="16.7109375" bestFit="1" customWidth="1"/>
    <col min="6" max="6" width="11.85546875" bestFit="1" customWidth="1"/>
    <col min="7" max="7" width="10.140625" bestFit="1" customWidth="1"/>
    <col min="8" max="8" width="12.5703125" bestFit="1" customWidth="1"/>
    <col min="9" max="9" width="10.42578125" customWidth="1"/>
    <col min="10" max="10" width="20.28515625" bestFit="1" customWidth="1"/>
    <col min="11" max="11" width="22.28515625" customWidth="1"/>
    <col min="12" max="12" width="12.42578125" bestFit="1" customWidth="1"/>
    <col min="13" max="13" width="20.7109375" bestFit="1" customWidth="1"/>
    <col min="14" max="14" width="20" customWidth="1"/>
    <col min="15" max="15" width="19.28515625" bestFit="1" customWidth="1"/>
    <col min="16" max="16" width="19" bestFit="1" customWidth="1"/>
    <col min="17" max="17" width="9.5703125" customWidth="1"/>
    <col min="18" max="18" width="17.85546875" bestFit="1" customWidth="1"/>
    <col min="19" max="20" width="19" bestFit="1" customWidth="1"/>
  </cols>
  <sheetData>
    <row r="1" spans="1:19" ht="12.75" customHeight="1">
      <c r="B1" s="4"/>
      <c r="C1" s="5"/>
      <c r="D1" s="5"/>
      <c r="E1" s="6"/>
      <c r="F1" s="6"/>
      <c r="G1" s="5"/>
      <c r="H1" s="5"/>
    </row>
    <row r="2" spans="1:19" ht="12.75" customHeight="1">
      <c r="B2" s="76" t="s">
        <v>0</v>
      </c>
      <c r="C2" s="5"/>
      <c r="D2" s="5"/>
      <c r="E2" s="5"/>
      <c r="F2" s="5"/>
      <c r="G2" s="5"/>
      <c r="H2" s="5"/>
    </row>
    <row r="3" spans="1:19" ht="12.75" customHeight="1">
      <c r="B3" s="77" t="s">
        <v>162</v>
      </c>
      <c r="C3" s="5"/>
      <c r="D3" s="5"/>
      <c r="E3" s="5"/>
      <c r="F3" s="5"/>
      <c r="G3" s="5"/>
      <c r="H3" s="5"/>
    </row>
    <row r="4" spans="1:19" ht="18" customHeight="1" thickBot="1">
      <c r="B4" s="7" t="s">
        <v>30</v>
      </c>
      <c r="C4" s="8"/>
      <c r="D4" s="5"/>
      <c r="E4" s="6"/>
      <c r="F4" s="6"/>
      <c r="G4" s="5"/>
      <c r="H4" s="5"/>
    </row>
    <row r="5" spans="1:19" ht="15" customHeight="1" thickBot="1">
      <c r="A5" s="9" t="s">
        <v>1</v>
      </c>
      <c r="B5" s="9" t="s">
        <v>2</v>
      </c>
      <c r="C5" s="9" t="s">
        <v>3</v>
      </c>
      <c r="D5" s="9" t="s">
        <v>4</v>
      </c>
      <c r="E5" s="9" t="s">
        <v>6</v>
      </c>
      <c r="F5" s="9" t="s">
        <v>7</v>
      </c>
      <c r="G5" s="9" t="s">
        <v>163</v>
      </c>
      <c r="H5" s="65" t="s">
        <v>167</v>
      </c>
    </row>
    <row r="6" spans="1:19" ht="15" customHeight="1">
      <c r="A6" s="87">
        <v>40</v>
      </c>
      <c r="B6" s="89" t="s">
        <v>124</v>
      </c>
      <c r="C6" s="89" t="s">
        <v>125</v>
      </c>
      <c r="D6" s="78" t="s">
        <v>11</v>
      </c>
      <c r="E6" s="81" t="str">
        <f>VLOOKUP(G6,DATOS!D:E,2,FALSE)</f>
        <v>PRE-BENJAMIN</v>
      </c>
      <c r="F6" s="80" t="s">
        <v>12</v>
      </c>
      <c r="G6" s="90">
        <v>2018</v>
      </c>
      <c r="H6">
        <f>VLOOKUP(E6,DATOS!$E$9:$F$22,2,FALSE)*1000+VLOOKUP(F6,DATOS!$B$5:$C$6,2,FALSE)*100+A6</f>
        <v>2140</v>
      </c>
      <c r="J6" s="15" t="s">
        <v>19</v>
      </c>
      <c r="K6" s="16"/>
      <c r="L6" s="17"/>
      <c r="M6" s="50" t="s">
        <v>246</v>
      </c>
      <c r="N6" s="50" t="s">
        <v>247</v>
      </c>
      <c r="O6" s="23" t="s">
        <v>60</v>
      </c>
      <c r="P6" t="s">
        <v>62</v>
      </c>
      <c r="R6" s="23" t="s">
        <v>60</v>
      </c>
      <c r="S6" t="s">
        <v>62</v>
      </c>
    </row>
    <row r="7" spans="1:19" ht="15" customHeight="1" thickBot="1">
      <c r="A7" s="87">
        <v>41</v>
      </c>
      <c r="B7" s="89" t="s">
        <v>210</v>
      </c>
      <c r="C7" s="89" t="s">
        <v>211</v>
      </c>
      <c r="D7" s="78" t="s">
        <v>11</v>
      </c>
      <c r="E7" s="81" t="str">
        <f>VLOOKUP(G7,DATOS!D:E,2,FALSE)</f>
        <v>PRE-BENJAMIN</v>
      </c>
      <c r="F7" s="80" t="s">
        <v>12</v>
      </c>
      <c r="G7" s="90">
        <v>2018</v>
      </c>
      <c r="H7">
        <f>VLOOKUP(E7,DATOS!$E$9:$F$22,2,FALSE)*1000+VLOOKUP(F7,DATOS!$B$5:$C$6,2,FALSE)*100+A7</f>
        <v>2141</v>
      </c>
      <c r="J7" s="18"/>
      <c r="K7" s="20" t="s">
        <v>12</v>
      </c>
      <c r="L7" s="19">
        <v>3</v>
      </c>
      <c r="M7" t="s">
        <v>118</v>
      </c>
      <c r="N7" s="50" t="s">
        <v>85</v>
      </c>
      <c r="O7" s="24" t="s">
        <v>12</v>
      </c>
      <c r="R7" s="24" t="s">
        <v>13</v>
      </c>
      <c r="S7">
        <v>19</v>
      </c>
    </row>
    <row r="8" spans="1:19" ht="15" customHeight="1" thickBot="1">
      <c r="A8" s="87">
        <v>42</v>
      </c>
      <c r="B8" s="89" t="s">
        <v>224</v>
      </c>
      <c r="C8" s="89" t="s">
        <v>243</v>
      </c>
      <c r="D8" s="78" t="s">
        <v>13</v>
      </c>
      <c r="E8" s="81" t="str">
        <f>VLOOKUP(G8,DATOS!D:E,2,FALSE)</f>
        <v>PRE-BENJAMIN</v>
      </c>
      <c r="F8" s="80" t="s">
        <v>12</v>
      </c>
      <c r="G8" s="90">
        <v>2018</v>
      </c>
      <c r="H8">
        <f>VLOOKUP(E8,DATOS!$E$9:$F$22,2,FALSE)*1000+VLOOKUP(F8,DATOS!$B$5:$C$6,2,FALSE)*100+A8</f>
        <v>2142</v>
      </c>
      <c r="K8" s="14"/>
      <c r="L8" s="14"/>
      <c r="O8" s="25" t="s">
        <v>17</v>
      </c>
      <c r="P8">
        <v>15</v>
      </c>
      <c r="R8" s="24" t="s">
        <v>15</v>
      </c>
      <c r="S8">
        <v>13</v>
      </c>
    </row>
    <row r="9" spans="1:19" ht="15" customHeight="1">
      <c r="A9" s="87">
        <v>44</v>
      </c>
      <c r="B9" s="89" t="s">
        <v>134</v>
      </c>
      <c r="C9" s="89" t="s">
        <v>135</v>
      </c>
      <c r="D9" s="78" t="s">
        <v>13</v>
      </c>
      <c r="E9" s="81" t="str">
        <f>VLOOKUP(G9,DATOS!D:E,2,FALSE)</f>
        <v>PRE-BENJAMIN</v>
      </c>
      <c r="F9" s="80" t="s">
        <v>9</v>
      </c>
      <c r="G9" s="90">
        <v>2017</v>
      </c>
      <c r="H9">
        <f>VLOOKUP(E9,DATOS!$E$9:$F$22,2,FALSE)*1000+VLOOKUP(F9,DATOS!$B$5:$C$6,2,FALSE)*100+A9</f>
        <v>2244</v>
      </c>
      <c r="J9" s="15" t="s">
        <v>54</v>
      </c>
      <c r="K9" s="16"/>
      <c r="L9" s="17"/>
      <c r="M9" s="50" t="s">
        <v>246</v>
      </c>
      <c r="N9" s="50" t="s">
        <v>247</v>
      </c>
      <c r="O9" s="25" t="s">
        <v>18</v>
      </c>
      <c r="P9">
        <v>6</v>
      </c>
      <c r="R9" s="24" t="s">
        <v>91</v>
      </c>
      <c r="S9">
        <v>9</v>
      </c>
    </row>
    <row r="10" spans="1:19" ht="15" customHeight="1" thickBot="1">
      <c r="A10" s="87">
        <v>45</v>
      </c>
      <c r="B10" s="89" t="s">
        <v>132</v>
      </c>
      <c r="C10" s="89" t="s">
        <v>133</v>
      </c>
      <c r="D10" s="78" t="s">
        <v>13</v>
      </c>
      <c r="E10" s="81" t="str">
        <f>VLOOKUP(G10,DATOS!D:E,2,FALSE)</f>
        <v>PRE-BENJAMIN</v>
      </c>
      <c r="F10" s="80" t="s">
        <v>9</v>
      </c>
      <c r="G10" s="90">
        <v>2017</v>
      </c>
      <c r="H10">
        <f>VLOOKUP(E10,DATOS!$E$9:$F$22,2,FALSE)*1000+VLOOKUP(F10,DATOS!$B$5:$C$6,2,FALSE)*100+A10</f>
        <v>2245</v>
      </c>
      <c r="J10" s="18"/>
      <c r="K10" s="20" t="s">
        <v>50</v>
      </c>
      <c r="L10" s="19">
        <v>5</v>
      </c>
      <c r="M10" s="50" t="s">
        <v>118</v>
      </c>
      <c r="N10" s="50" t="s">
        <v>118</v>
      </c>
      <c r="O10" s="25" t="s">
        <v>16</v>
      </c>
      <c r="P10">
        <v>15</v>
      </c>
      <c r="R10" s="24" t="s">
        <v>11</v>
      </c>
      <c r="S10">
        <v>20</v>
      </c>
    </row>
    <row r="11" spans="1:19" ht="15" customHeight="1" thickBot="1">
      <c r="A11" s="87">
        <v>46</v>
      </c>
      <c r="B11" s="89" t="s">
        <v>240</v>
      </c>
      <c r="C11" s="89" t="s">
        <v>214</v>
      </c>
      <c r="D11" s="78" t="s">
        <v>13</v>
      </c>
      <c r="E11" s="81" t="str">
        <f>VLOOKUP(G11,DATOS!D:E,2,FALSE)</f>
        <v>PRE-BENJAMIN</v>
      </c>
      <c r="F11" s="80" t="s">
        <v>9</v>
      </c>
      <c r="G11" s="90">
        <v>2018</v>
      </c>
      <c r="H11">
        <f>VLOOKUP(E11,DATOS!$E$9:$F$22,2,FALSE)*1000+VLOOKUP(F11,DATOS!$B$5:$C$6,2,FALSE)*100+A11</f>
        <v>2246</v>
      </c>
      <c r="K11" s="14"/>
      <c r="L11" s="14"/>
      <c r="O11" s="25" t="s">
        <v>14</v>
      </c>
      <c r="P11">
        <v>6</v>
      </c>
      <c r="R11" s="24" t="s">
        <v>61</v>
      </c>
      <c r="S11">
        <v>61</v>
      </c>
    </row>
    <row r="12" spans="1:19" ht="15" customHeight="1">
      <c r="A12" s="82">
        <v>47</v>
      </c>
      <c r="B12" s="89" t="s">
        <v>110</v>
      </c>
      <c r="C12" s="89" t="s">
        <v>28</v>
      </c>
      <c r="D12" s="78" t="s">
        <v>15</v>
      </c>
      <c r="E12" s="81" t="s">
        <v>19</v>
      </c>
      <c r="F12" s="80" t="s">
        <v>9</v>
      </c>
      <c r="G12" s="79"/>
      <c r="H12">
        <f>VLOOKUP(E12,DATOS!$E$9:$F$22,2,FALSE)*1000+VLOOKUP(F12,DATOS!$B$5:$C$6,2,FALSE)*100+A12</f>
        <v>2247</v>
      </c>
      <c r="J12" s="15" t="s">
        <v>18</v>
      </c>
      <c r="K12" s="21"/>
      <c r="L12" s="17"/>
      <c r="M12" s="50" t="s">
        <v>246</v>
      </c>
      <c r="N12" s="50" t="s">
        <v>247</v>
      </c>
      <c r="O12" s="25" t="s">
        <v>19</v>
      </c>
      <c r="P12">
        <v>3</v>
      </c>
    </row>
    <row r="13" spans="1:19" ht="15" customHeight="1">
      <c r="A13" s="82">
        <v>48</v>
      </c>
      <c r="B13" s="89" t="s">
        <v>107</v>
      </c>
      <c r="C13" s="89" t="s">
        <v>108</v>
      </c>
      <c r="D13" s="78" t="s">
        <v>15</v>
      </c>
      <c r="E13" s="81" t="s">
        <v>19</v>
      </c>
      <c r="F13" s="80" t="s">
        <v>9</v>
      </c>
      <c r="G13" s="79"/>
      <c r="H13">
        <f>VLOOKUP(E13,DATOS!$E$9:$F$22,2,FALSE)*1000+VLOOKUP(F13,DATOS!$B$5:$C$6,2,FALSE)*100+A13</f>
        <v>2248</v>
      </c>
      <c r="J13" s="93"/>
      <c r="K13" s="14" t="s">
        <v>12</v>
      </c>
      <c r="L13" s="94">
        <v>6</v>
      </c>
      <c r="M13" s="50" t="s">
        <v>118</v>
      </c>
      <c r="N13" s="50" t="s">
        <v>118</v>
      </c>
      <c r="O13" s="24" t="s">
        <v>9</v>
      </c>
    </row>
    <row r="14" spans="1:19" ht="15" customHeight="1" thickBot="1">
      <c r="A14" s="87">
        <v>49</v>
      </c>
      <c r="B14" s="89" t="s">
        <v>142</v>
      </c>
      <c r="C14" s="89" t="s">
        <v>27</v>
      </c>
      <c r="D14" s="78" t="s">
        <v>11</v>
      </c>
      <c r="E14" s="81" t="str">
        <f>VLOOKUP(G14,DATOS!D:E,2,FALSE)</f>
        <v>BENJAMIN</v>
      </c>
      <c r="F14" s="80" t="s">
        <v>12</v>
      </c>
      <c r="G14" s="90">
        <v>2015</v>
      </c>
      <c r="H14">
        <f>VLOOKUP(E14,DATOS!$E$9:$F$22,2,FALSE)*1000+VLOOKUP(F14,DATOS!$B$5:$C$6,2,FALSE)*100+A14</f>
        <v>3149</v>
      </c>
      <c r="J14" s="18"/>
      <c r="K14" s="20" t="s">
        <v>50</v>
      </c>
      <c r="L14" s="19">
        <v>7</v>
      </c>
      <c r="M14" s="50" t="s">
        <v>256</v>
      </c>
      <c r="N14" s="50" t="s">
        <v>118</v>
      </c>
      <c r="O14" s="25" t="s">
        <v>17</v>
      </c>
      <c r="P14">
        <v>1</v>
      </c>
    </row>
    <row r="15" spans="1:19" ht="15" customHeight="1" thickBot="1">
      <c r="A15" s="87">
        <v>50</v>
      </c>
      <c r="B15" s="89" t="s">
        <v>237</v>
      </c>
      <c r="C15" s="89" t="s">
        <v>45</v>
      </c>
      <c r="D15" s="78" t="s">
        <v>11</v>
      </c>
      <c r="E15" s="81" t="str">
        <f>VLOOKUP(G15,DATOS!D:E,2,FALSE)</f>
        <v>BENJAMIN</v>
      </c>
      <c r="F15" s="80" t="s">
        <v>12</v>
      </c>
      <c r="G15" s="90">
        <v>2015</v>
      </c>
      <c r="H15">
        <f>VLOOKUP(E15,DATOS!$E$9:$F$22,2,FALSE)*1000+VLOOKUP(F15,DATOS!$B$5:$C$6,2,FALSE)*100+A15</f>
        <v>3150</v>
      </c>
      <c r="O15" s="25" t="s">
        <v>18</v>
      </c>
      <c r="P15">
        <v>7</v>
      </c>
    </row>
    <row r="16" spans="1:19" ht="15" customHeight="1">
      <c r="A16" s="82">
        <v>51</v>
      </c>
      <c r="B16" s="89" t="s">
        <v>40</v>
      </c>
      <c r="C16" s="89" t="s">
        <v>37</v>
      </c>
      <c r="D16" s="78" t="s">
        <v>91</v>
      </c>
      <c r="E16" s="81" t="s">
        <v>18</v>
      </c>
      <c r="F16" s="80" t="s">
        <v>12</v>
      </c>
      <c r="G16" s="79">
        <v>2015</v>
      </c>
      <c r="H16">
        <f>VLOOKUP(E16,DATOS!$E$9:$F$22,2,FALSE)*1000+VLOOKUP(F16,DATOS!$B$5:$C$6,2,FALSE)*100+A16</f>
        <v>3151</v>
      </c>
      <c r="J16" s="15" t="s">
        <v>17</v>
      </c>
      <c r="K16" s="16"/>
      <c r="L16" s="17"/>
      <c r="M16" s="50" t="s">
        <v>248</v>
      </c>
      <c r="N16" s="50" t="s">
        <v>249</v>
      </c>
      <c r="O16" s="25" t="s">
        <v>14</v>
      </c>
      <c r="P16">
        <v>3</v>
      </c>
    </row>
    <row r="17" spans="1:16" ht="15" customHeight="1" thickBot="1">
      <c r="A17" s="87">
        <v>52</v>
      </c>
      <c r="B17" s="89" t="s">
        <v>89</v>
      </c>
      <c r="C17" s="89" t="s">
        <v>27</v>
      </c>
      <c r="D17" s="78" t="s">
        <v>13</v>
      </c>
      <c r="E17" s="81" t="str">
        <f>VLOOKUP(G17,DATOS!D:E,2,FALSE)</f>
        <v>BENJAMIN</v>
      </c>
      <c r="F17" s="80" t="s">
        <v>12</v>
      </c>
      <c r="G17" s="90">
        <v>2015</v>
      </c>
      <c r="H17">
        <f>VLOOKUP(E17,DATOS!$E$9:$F$22,2,FALSE)*1000+VLOOKUP(F17,DATOS!$B$5:$C$6,2,FALSE)*100+A17</f>
        <v>3152</v>
      </c>
      <c r="J17" s="18"/>
      <c r="K17" s="20" t="s">
        <v>244</v>
      </c>
      <c r="L17" s="19">
        <v>16</v>
      </c>
      <c r="M17" s="50" t="s">
        <v>258</v>
      </c>
      <c r="N17" s="50" t="s">
        <v>118</v>
      </c>
      <c r="O17" s="25" t="s">
        <v>19</v>
      </c>
      <c r="P17">
        <v>5</v>
      </c>
    </row>
    <row r="18" spans="1:16" ht="15" customHeight="1" thickBot="1">
      <c r="A18" s="82">
        <v>53</v>
      </c>
      <c r="B18" s="89" t="s">
        <v>39</v>
      </c>
      <c r="C18" s="89" t="s">
        <v>23</v>
      </c>
      <c r="D18" s="78" t="s">
        <v>15</v>
      </c>
      <c r="E18" s="81" t="s">
        <v>18</v>
      </c>
      <c r="F18" s="80" t="s">
        <v>12</v>
      </c>
      <c r="G18" s="79"/>
      <c r="H18">
        <f>VLOOKUP(E18,DATOS!$E$9:$F$22,2,FALSE)*1000+VLOOKUP(F18,DATOS!$B$5:$C$6,2,FALSE)*100+A18</f>
        <v>3153</v>
      </c>
      <c r="O18" s="24" t="s">
        <v>61</v>
      </c>
      <c r="P18">
        <v>61</v>
      </c>
    </row>
    <row r="19" spans="1:16" ht="15" customHeight="1">
      <c r="A19" s="82">
        <v>54</v>
      </c>
      <c r="B19" s="89" t="s">
        <v>38</v>
      </c>
      <c r="C19" s="89" t="s">
        <v>37</v>
      </c>
      <c r="D19" s="78" t="s">
        <v>15</v>
      </c>
      <c r="E19" s="81" t="s">
        <v>18</v>
      </c>
      <c r="F19" s="80" t="s">
        <v>12</v>
      </c>
      <c r="G19" s="79"/>
      <c r="H19">
        <f>VLOOKUP(E19,DATOS!$E$9:$F$22,2,FALSE)*1000+VLOOKUP(F19,DATOS!$B$5:$C$6,2,FALSE)*100+A19</f>
        <v>3154</v>
      </c>
      <c r="J19" s="15" t="s">
        <v>51</v>
      </c>
      <c r="K19" s="16"/>
      <c r="L19" s="17"/>
      <c r="M19" s="50" t="s">
        <v>249</v>
      </c>
      <c r="N19" s="50" t="s">
        <v>250</v>
      </c>
    </row>
    <row r="20" spans="1:16" ht="15" customHeight="1" thickBot="1">
      <c r="A20" s="82">
        <v>55</v>
      </c>
      <c r="B20" s="89" t="s">
        <v>129</v>
      </c>
      <c r="C20" s="89" t="s">
        <v>90</v>
      </c>
      <c r="D20" s="78" t="s">
        <v>91</v>
      </c>
      <c r="E20" s="81" t="s">
        <v>18</v>
      </c>
      <c r="F20" s="80" t="s">
        <v>9</v>
      </c>
      <c r="G20" s="79">
        <v>2016</v>
      </c>
      <c r="H20">
        <f>VLOOKUP(E20,DATOS!$E$9:$F$22,2,FALSE)*1000+VLOOKUP(F20,DATOS!$B$5:$C$6,2,FALSE)*100+A20</f>
        <v>3255</v>
      </c>
      <c r="J20" s="18"/>
      <c r="K20" s="20" t="s">
        <v>12</v>
      </c>
      <c r="L20" s="19">
        <v>15</v>
      </c>
      <c r="M20" s="50" t="s">
        <v>258</v>
      </c>
      <c r="N20" s="50" t="s">
        <v>118</v>
      </c>
    </row>
    <row r="21" spans="1:16" ht="15" customHeight="1" thickBot="1">
      <c r="A21" s="82">
        <v>56</v>
      </c>
      <c r="B21" s="89" t="s">
        <v>208</v>
      </c>
      <c r="C21" s="89" t="s">
        <v>93</v>
      </c>
      <c r="D21" s="78" t="s">
        <v>91</v>
      </c>
      <c r="E21" s="81" t="s">
        <v>18</v>
      </c>
      <c r="F21" s="80" t="s">
        <v>9</v>
      </c>
      <c r="G21" s="79">
        <v>2015</v>
      </c>
      <c r="H21">
        <f>VLOOKUP(E21,DATOS!$E$9:$F$22,2,FALSE)*1000+VLOOKUP(F21,DATOS!$B$5:$C$6,2,FALSE)*100+A21</f>
        <v>3256</v>
      </c>
    </row>
    <row r="22" spans="1:16" ht="15" customHeight="1">
      <c r="A22" s="87">
        <v>57</v>
      </c>
      <c r="B22" s="89" t="s">
        <v>132</v>
      </c>
      <c r="C22" s="89" t="s">
        <v>146</v>
      </c>
      <c r="D22" s="78" t="s">
        <v>13</v>
      </c>
      <c r="E22" s="81" t="str">
        <f>VLOOKUP(G22,DATOS!D:E,2,FALSE)</f>
        <v>BENJAMIN</v>
      </c>
      <c r="F22" s="80" t="s">
        <v>9</v>
      </c>
      <c r="G22" s="90">
        <v>2015</v>
      </c>
      <c r="H22">
        <f>VLOOKUP(E22,DATOS!$E$9:$F$22,2,FALSE)*1000+VLOOKUP(F22,DATOS!$B$5:$C$6,2,FALSE)*100+A22</f>
        <v>3257</v>
      </c>
      <c r="J22" s="15" t="s">
        <v>52</v>
      </c>
      <c r="K22" s="16"/>
      <c r="L22" s="17"/>
      <c r="M22" s="50" t="s">
        <v>249</v>
      </c>
      <c r="N22" s="50" t="s">
        <v>250</v>
      </c>
    </row>
    <row r="23" spans="1:16" ht="15" customHeight="1">
      <c r="A23" s="87">
        <v>58</v>
      </c>
      <c r="B23" s="89" t="s">
        <v>240</v>
      </c>
      <c r="C23" s="89" t="s">
        <v>146</v>
      </c>
      <c r="D23" s="78" t="s">
        <v>13</v>
      </c>
      <c r="E23" s="81" t="str">
        <f>VLOOKUP(G23,DATOS!D:E,2,FALSE)</f>
        <v>BENJAMIN</v>
      </c>
      <c r="F23" s="80" t="s">
        <v>9</v>
      </c>
      <c r="G23" s="90">
        <v>2016</v>
      </c>
      <c r="H23">
        <f>VLOOKUP(E23,DATOS!$E$9:$F$22,2,FALSE)*1000+VLOOKUP(F23,DATOS!$B$5:$C$6,2,FALSE)*100+A23</f>
        <v>3258</v>
      </c>
      <c r="J23" s="93"/>
      <c r="K23" s="95" t="s">
        <v>12</v>
      </c>
      <c r="L23" s="94">
        <v>6</v>
      </c>
      <c r="M23" s="50" t="s">
        <v>118</v>
      </c>
      <c r="N23" s="50"/>
    </row>
    <row r="24" spans="1:16" ht="15" customHeight="1" thickBot="1">
      <c r="A24" s="87">
        <v>60</v>
      </c>
      <c r="B24" s="89" t="s">
        <v>144</v>
      </c>
      <c r="C24" s="89" t="s">
        <v>145</v>
      </c>
      <c r="D24" s="78" t="s">
        <v>13</v>
      </c>
      <c r="E24" s="81" t="str">
        <f>VLOOKUP(G24,DATOS!D:E,2,FALSE)</f>
        <v>BENJAMIN</v>
      </c>
      <c r="F24" s="80" t="s">
        <v>9</v>
      </c>
      <c r="G24" s="90">
        <v>2015</v>
      </c>
      <c r="H24">
        <f>VLOOKUP(E24,DATOS!$E$9:$F$22,2,FALSE)*1000+VLOOKUP(F24,DATOS!$B$5:$C$6,2,FALSE)*100+A24</f>
        <v>3260</v>
      </c>
      <c r="J24" s="18"/>
      <c r="K24" s="20" t="s">
        <v>9</v>
      </c>
      <c r="L24" s="19">
        <v>3</v>
      </c>
      <c r="M24" s="50" t="s">
        <v>118</v>
      </c>
      <c r="N24" s="50"/>
    </row>
    <row r="25" spans="1:16" ht="15" customHeight="1">
      <c r="A25" s="82">
        <v>61</v>
      </c>
      <c r="B25" s="89" t="s">
        <v>41</v>
      </c>
      <c r="C25" s="89" t="s">
        <v>42</v>
      </c>
      <c r="D25" s="78" t="s">
        <v>15</v>
      </c>
      <c r="E25" s="81" t="s">
        <v>18</v>
      </c>
      <c r="F25" s="80" t="s">
        <v>9</v>
      </c>
      <c r="G25" s="79"/>
      <c r="H25">
        <f>VLOOKUP(E25,DATOS!$E$9:$F$22,2,FALSE)*1000+VLOOKUP(F25,DATOS!$B$5:$C$6,2,FALSE)*100+A25</f>
        <v>3261</v>
      </c>
    </row>
    <row r="26" spans="1:16" ht="15" customHeight="1">
      <c r="A26" s="82">
        <v>62</v>
      </c>
      <c r="B26" s="89" t="s">
        <v>130</v>
      </c>
      <c r="C26" s="89" t="s">
        <v>131</v>
      </c>
      <c r="D26" s="78" t="s">
        <v>15</v>
      </c>
      <c r="E26" s="81" t="s">
        <v>18</v>
      </c>
      <c r="F26" s="80" t="s">
        <v>9</v>
      </c>
      <c r="G26" s="79"/>
      <c r="H26">
        <f>VLOOKUP(E26,DATOS!$E$9:$F$22,2,FALSE)*1000+VLOOKUP(F26,DATOS!$B$5:$C$6,2,FALSE)*100+A26</f>
        <v>3262</v>
      </c>
      <c r="K26" s="22" t="s">
        <v>53</v>
      </c>
      <c r="L26">
        <f>SUM(L6:L25)</f>
        <v>61</v>
      </c>
    </row>
    <row r="27" spans="1:16" ht="15" customHeight="1">
      <c r="A27" s="82">
        <v>11</v>
      </c>
      <c r="B27" s="89" t="s">
        <v>229</v>
      </c>
      <c r="C27" s="89" t="s">
        <v>109</v>
      </c>
      <c r="D27" s="78" t="s">
        <v>15</v>
      </c>
      <c r="E27" s="81" t="s">
        <v>17</v>
      </c>
      <c r="F27" s="80" t="s">
        <v>12</v>
      </c>
      <c r="G27" s="79"/>
      <c r="H27">
        <f>VLOOKUP(E27,DATOS!$E$9:$F$22,2,FALSE)*1000+VLOOKUP(F27,DATOS!$B$5:$C$6,2,FALSE)*100+A27</f>
        <v>4111</v>
      </c>
    </row>
    <row r="28" spans="1:16" ht="15" customHeight="1">
      <c r="A28" s="85">
        <v>63</v>
      </c>
      <c r="B28" s="89" t="s">
        <v>227</v>
      </c>
      <c r="C28" s="89" t="s">
        <v>26</v>
      </c>
      <c r="D28" s="78" t="s">
        <v>11</v>
      </c>
      <c r="E28" s="81" t="str">
        <f>VLOOKUP(G28,DATOS!D:E,2,FALSE)</f>
        <v>ALEVIN</v>
      </c>
      <c r="F28" s="80" t="s">
        <v>12</v>
      </c>
      <c r="G28" s="86">
        <v>2014</v>
      </c>
      <c r="H28">
        <f>VLOOKUP(E28,DATOS!$E$9:$F$22,2,FALSE)*1000+VLOOKUP(F28,DATOS!$B$5:$C$6,2,FALSE)*100+A28</f>
        <v>4163</v>
      </c>
    </row>
    <row r="29" spans="1:16" ht="15" customHeight="1">
      <c r="A29" s="85">
        <v>64</v>
      </c>
      <c r="B29" s="89" t="s">
        <v>156</v>
      </c>
      <c r="C29" s="89" t="s">
        <v>59</v>
      </c>
      <c r="D29" s="78" t="s">
        <v>11</v>
      </c>
      <c r="E29" s="81" t="str">
        <f>VLOOKUP(G29,DATOS!D:E,2,FALSE)</f>
        <v>ALEVIN</v>
      </c>
      <c r="F29" s="80" t="s">
        <v>12</v>
      </c>
      <c r="G29" s="86">
        <v>2013</v>
      </c>
      <c r="H29">
        <f>VLOOKUP(E29,DATOS!$E$9:$F$22,2,FALSE)*1000+VLOOKUP(F29,DATOS!$B$5:$C$6,2,FALSE)*100+A29</f>
        <v>4164</v>
      </c>
    </row>
    <row r="30" spans="1:16" ht="15" customHeight="1">
      <c r="A30" s="85">
        <v>65</v>
      </c>
      <c r="B30" s="89" t="s">
        <v>36</v>
      </c>
      <c r="C30" s="89" t="s">
        <v>35</v>
      </c>
      <c r="D30" s="78" t="s">
        <v>11</v>
      </c>
      <c r="E30" s="81" t="str">
        <f>VLOOKUP(G30,DATOS!D:E,2,FALSE)</f>
        <v>ALEVIN</v>
      </c>
      <c r="F30" s="80" t="s">
        <v>12</v>
      </c>
      <c r="G30" s="86">
        <v>2013</v>
      </c>
      <c r="H30">
        <f>VLOOKUP(E30,DATOS!$E$9:$F$22,2,FALSE)*1000+VLOOKUP(F30,DATOS!$B$5:$C$6,2,FALSE)*100+A30</f>
        <v>4165</v>
      </c>
    </row>
    <row r="31" spans="1:16" ht="15" customHeight="1">
      <c r="A31" s="85">
        <v>66</v>
      </c>
      <c r="B31" s="89" t="s">
        <v>238</v>
      </c>
      <c r="C31" s="89" t="s">
        <v>23</v>
      </c>
      <c r="D31" s="78" t="s">
        <v>11</v>
      </c>
      <c r="E31" s="81" t="str">
        <f>VLOOKUP(G31,DATOS!D:E,2,FALSE)</f>
        <v>ALEVIN</v>
      </c>
      <c r="F31" s="80" t="s">
        <v>12</v>
      </c>
      <c r="G31" s="86">
        <v>2013</v>
      </c>
      <c r="H31">
        <f>VLOOKUP(E31,DATOS!$E$9:$F$22,2,FALSE)*1000+VLOOKUP(F31,DATOS!$B$5:$C$6,2,FALSE)*100+A31</f>
        <v>4166</v>
      </c>
    </row>
    <row r="32" spans="1:16" ht="15" customHeight="1">
      <c r="A32" s="85">
        <v>67</v>
      </c>
      <c r="B32" s="89" t="s">
        <v>228</v>
      </c>
      <c r="C32" s="89" t="s">
        <v>69</v>
      </c>
      <c r="D32" s="78" t="s">
        <v>11</v>
      </c>
      <c r="E32" s="81" t="str">
        <f>VLOOKUP(G32,DATOS!D:E,2,FALSE)</f>
        <v>ALEVIN</v>
      </c>
      <c r="F32" s="80" t="s">
        <v>12</v>
      </c>
      <c r="G32" s="86">
        <v>2014</v>
      </c>
      <c r="H32">
        <f>VLOOKUP(E32,DATOS!$E$9:$F$22,2,FALSE)*1000+VLOOKUP(F32,DATOS!$B$5:$C$6,2,FALSE)*100+A32</f>
        <v>4167</v>
      </c>
    </row>
    <row r="33" spans="1:8" ht="15" customHeight="1">
      <c r="A33" s="88">
        <v>68</v>
      </c>
      <c r="B33" s="89" t="s">
        <v>40</v>
      </c>
      <c r="C33" s="89" t="s">
        <v>43</v>
      </c>
      <c r="D33" s="78" t="s">
        <v>91</v>
      </c>
      <c r="E33" s="81" t="s">
        <v>17</v>
      </c>
      <c r="F33" s="80" t="s">
        <v>12</v>
      </c>
      <c r="G33" s="92">
        <v>2013</v>
      </c>
      <c r="H33">
        <f>VLOOKUP(E33,DATOS!$E$9:$F$22,2,FALSE)*1000+VLOOKUP(F33,DATOS!$B$5:$C$6,2,FALSE)*100+A33</f>
        <v>4168</v>
      </c>
    </row>
    <row r="34" spans="1:8" ht="15" customHeight="1">
      <c r="A34" s="88">
        <v>69</v>
      </c>
      <c r="B34" s="89" t="s">
        <v>171</v>
      </c>
      <c r="C34" s="89" t="s">
        <v>172</v>
      </c>
      <c r="D34" s="78" t="s">
        <v>91</v>
      </c>
      <c r="E34" s="81" t="s">
        <v>17</v>
      </c>
      <c r="F34" s="80" t="s">
        <v>12</v>
      </c>
      <c r="G34" s="92">
        <v>2013</v>
      </c>
      <c r="H34">
        <f>VLOOKUP(E34,DATOS!$E$9:$F$22,2,FALSE)*1000+VLOOKUP(F34,DATOS!$B$5:$C$6,2,FALSE)*100+A34</f>
        <v>4169</v>
      </c>
    </row>
    <row r="35" spans="1:8" ht="15" customHeight="1">
      <c r="A35" s="85">
        <v>72</v>
      </c>
      <c r="B35" s="89" t="s">
        <v>157</v>
      </c>
      <c r="C35" s="89" t="s">
        <v>26</v>
      </c>
      <c r="D35" s="78" t="s">
        <v>13</v>
      </c>
      <c r="E35" s="81" t="str">
        <f>VLOOKUP(G35,DATOS!D:E,2,FALSE)</f>
        <v>ALEVIN</v>
      </c>
      <c r="F35" s="80" t="s">
        <v>12</v>
      </c>
      <c r="G35" s="86">
        <v>2013</v>
      </c>
      <c r="H35">
        <f>VLOOKUP(E35,DATOS!$E$9:$F$22,2,FALSE)*1000+VLOOKUP(F35,DATOS!$B$5:$C$6,2,FALSE)*100+A35</f>
        <v>4172</v>
      </c>
    </row>
    <row r="36" spans="1:8" ht="15" customHeight="1">
      <c r="A36" s="85">
        <v>73</v>
      </c>
      <c r="B36" s="89" t="s">
        <v>151</v>
      </c>
      <c r="C36" s="89" t="s">
        <v>152</v>
      </c>
      <c r="D36" s="78" t="s">
        <v>13</v>
      </c>
      <c r="E36" s="81" t="str">
        <f>VLOOKUP(G36,DATOS!D:E,2,FALSE)</f>
        <v>ALEVIN</v>
      </c>
      <c r="F36" s="80" t="s">
        <v>12</v>
      </c>
      <c r="G36" s="86">
        <v>2013</v>
      </c>
      <c r="H36">
        <f>VLOOKUP(E36,DATOS!$E$9:$F$22,2,FALSE)*1000+VLOOKUP(F36,DATOS!$B$5:$C$6,2,FALSE)*100+A36</f>
        <v>4173</v>
      </c>
    </row>
    <row r="37" spans="1:8" ht="15" customHeight="1">
      <c r="A37" s="85">
        <v>74</v>
      </c>
      <c r="B37" s="89" t="s">
        <v>140</v>
      </c>
      <c r="C37" s="89" t="s">
        <v>57</v>
      </c>
      <c r="D37" s="78" t="s">
        <v>13</v>
      </c>
      <c r="E37" s="81" t="str">
        <f>VLOOKUP(G37,DATOS!D:E,2,FALSE)</f>
        <v>ALEVIN</v>
      </c>
      <c r="F37" s="80" t="s">
        <v>12</v>
      </c>
      <c r="G37" s="86">
        <v>2014</v>
      </c>
      <c r="H37">
        <f>VLOOKUP(E37,DATOS!$E$9:$F$22,2,FALSE)*1000+VLOOKUP(F37,DATOS!$B$5:$C$6,2,FALSE)*100+A37</f>
        <v>4174</v>
      </c>
    </row>
    <row r="38" spans="1:8" ht="15" customHeight="1">
      <c r="A38" s="85">
        <v>75</v>
      </c>
      <c r="B38" s="89" t="s">
        <v>22</v>
      </c>
      <c r="C38" s="89" t="s">
        <v>23</v>
      </c>
      <c r="D38" s="78" t="s">
        <v>13</v>
      </c>
      <c r="E38" s="81" t="str">
        <f>VLOOKUP(G38,DATOS!D:E,2,FALSE)</f>
        <v>ALEVIN</v>
      </c>
      <c r="F38" s="80" t="s">
        <v>12</v>
      </c>
      <c r="G38" s="86">
        <v>2014</v>
      </c>
      <c r="H38">
        <f>VLOOKUP(E38,DATOS!$E$9:$F$22,2,FALSE)*1000+VLOOKUP(F38,DATOS!$B$5:$C$6,2,FALSE)*100+A38</f>
        <v>4175</v>
      </c>
    </row>
    <row r="39" spans="1:8" ht="15" customHeight="1">
      <c r="A39" s="85">
        <v>76</v>
      </c>
      <c r="B39" s="89" t="s">
        <v>154</v>
      </c>
      <c r="C39" s="89" t="s">
        <v>155</v>
      </c>
      <c r="D39" s="78" t="s">
        <v>13</v>
      </c>
      <c r="E39" s="81" t="str">
        <f>VLOOKUP(G39,DATOS!D:E,2,FALSE)</f>
        <v>ALEVIN</v>
      </c>
      <c r="F39" s="80" t="s">
        <v>12</v>
      </c>
      <c r="G39" s="86">
        <v>2013</v>
      </c>
      <c r="H39">
        <f>VLOOKUP(E39,DATOS!$E$9:$F$22,2,FALSE)*1000+VLOOKUP(F39,DATOS!$B$5:$C$6,2,FALSE)*100+A39</f>
        <v>4176</v>
      </c>
    </row>
    <row r="40" spans="1:8" ht="15" customHeight="1">
      <c r="A40" s="88">
        <v>77</v>
      </c>
      <c r="B40" s="89" t="s">
        <v>96</v>
      </c>
      <c r="C40" s="89" t="s">
        <v>23</v>
      </c>
      <c r="D40" s="78" t="s">
        <v>15</v>
      </c>
      <c r="E40" s="81" t="s">
        <v>17</v>
      </c>
      <c r="F40" s="80" t="s">
        <v>12</v>
      </c>
      <c r="G40" s="92"/>
      <c r="H40">
        <f>VLOOKUP(E40,DATOS!$E$9:$F$22,2,FALSE)*1000+VLOOKUP(F40,DATOS!$B$5:$C$6,2,FALSE)*100+A40</f>
        <v>4177</v>
      </c>
    </row>
    <row r="41" spans="1:8" ht="15" customHeight="1">
      <c r="A41" s="88">
        <v>78</v>
      </c>
      <c r="B41" s="89" t="s">
        <v>107</v>
      </c>
      <c r="C41" s="89" t="s">
        <v>109</v>
      </c>
      <c r="D41" s="78" t="s">
        <v>15</v>
      </c>
      <c r="E41" s="81" t="s">
        <v>17</v>
      </c>
      <c r="F41" s="80" t="s">
        <v>12</v>
      </c>
      <c r="G41" s="92"/>
      <c r="H41">
        <f>VLOOKUP(E41,DATOS!$E$9:$F$22,2,FALSE)*1000+VLOOKUP(F41,DATOS!$B$5:$C$6,2,FALSE)*100+A41</f>
        <v>4178</v>
      </c>
    </row>
    <row r="42" spans="1:8" ht="15" customHeight="1">
      <c r="A42" s="88">
        <v>6</v>
      </c>
      <c r="B42" s="89" t="s">
        <v>242</v>
      </c>
      <c r="C42" s="89" t="s">
        <v>241</v>
      </c>
      <c r="D42" s="78" t="s">
        <v>15</v>
      </c>
      <c r="E42" s="81" t="s">
        <v>17</v>
      </c>
      <c r="F42" s="80" t="s">
        <v>9</v>
      </c>
      <c r="G42" s="91"/>
      <c r="H42">
        <f>VLOOKUP(E42,DATOS!$E$9:$F$22,2,FALSE)*1000+VLOOKUP(F42,DATOS!$B$5:$C$6,2,FALSE)*100+A42</f>
        <v>4206</v>
      </c>
    </row>
    <row r="43" spans="1:8" ht="15" customHeight="1">
      <c r="A43" s="85">
        <v>79</v>
      </c>
      <c r="B43" s="89" t="s">
        <v>98</v>
      </c>
      <c r="C43" s="89" t="s">
        <v>99</v>
      </c>
      <c r="D43" s="78" t="s">
        <v>11</v>
      </c>
      <c r="E43" s="81" t="str">
        <f>VLOOKUP(G43,DATOS!D:E,2,FALSE)</f>
        <v>INFANTIL</v>
      </c>
      <c r="F43" s="80" t="s">
        <v>12</v>
      </c>
      <c r="G43" s="86">
        <v>2011</v>
      </c>
      <c r="H43">
        <f>VLOOKUP(E43,DATOS!$E$9:$F$22,2,FALSE)*1000+VLOOKUP(F43,DATOS!$B$5:$C$6,2,FALSE)*100+A43</f>
        <v>5179</v>
      </c>
    </row>
    <row r="44" spans="1:8" ht="15" customHeight="1">
      <c r="A44" s="85">
        <v>80</v>
      </c>
      <c r="B44" s="89" t="s">
        <v>97</v>
      </c>
      <c r="C44" s="89" t="s">
        <v>58</v>
      </c>
      <c r="D44" s="78" t="s">
        <v>11</v>
      </c>
      <c r="E44" s="81" t="str">
        <f>VLOOKUP(G44,DATOS!D:E,2,FALSE)</f>
        <v>INFANTIL</v>
      </c>
      <c r="F44" s="80" t="s">
        <v>12</v>
      </c>
      <c r="G44" s="86">
        <v>2011</v>
      </c>
      <c r="H44">
        <f>VLOOKUP(E44,DATOS!$E$9:$F$22,2,FALSE)*1000+VLOOKUP(F44,DATOS!$B$5:$C$6,2,FALSE)*100+A44</f>
        <v>5180</v>
      </c>
    </row>
    <row r="45" spans="1:8" ht="15" customHeight="1">
      <c r="A45" s="85">
        <v>81</v>
      </c>
      <c r="B45" s="89" t="s">
        <v>33</v>
      </c>
      <c r="C45" s="89" t="s">
        <v>32</v>
      </c>
      <c r="D45" s="78" t="s">
        <v>11</v>
      </c>
      <c r="E45" s="81" t="str">
        <f>VLOOKUP(G45,DATOS!D:E,2,FALSE)</f>
        <v>INFANTIL</v>
      </c>
      <c r="F45" s="80" t="s">
        <v>12</v>
      </c>
      <c r="G45" s="86">
        <v>2011</v>
      </c>
      <c r="H45">
        <f>VLOOKUP(E45,DATOS!$E$9:$F$22,2,FALSE)*1000+VLOOKUP(F45,DATOS!$B$5:$C$6,2,FALSE)*100+A45</f>
        <v>5181</v>
      </c>
    </row>
    <row r="46" spans="1:8" ht="15" customHeight="1">
      <c r="A46" s="85">
        <v>82</v>
      </c>
      <c r="B46" s="89" t="s">
        <v>24</v>
      </c>
      <c r="C46" s="89" t="s">
        <v>27</v>
      </c>
      <c r="D46" s="78" t="s">
        <v>11</v>
      </c>
      <c r="E46" s="81" t="str">
        <f>VLOOKUP(G46,DATOS!D:E,2,FALSE)</f>
        <v>INFANTIL</v>
      </c>
      <c r="F46" s="80" t="s">
        <v>12</v>
      </c>
      <c r="G46" s="86">
        <v>2012</v>
      </c>
      <c r="H46">
        <f>VLOOKUP(E46,DATOS!$E$9:$F$22,2,FALSE)*1000+VLOOKUP(F46,DATOS!$B$5:$C$6,2,FALSE)*100+A46</f>
        <v>5182</v>
      </c>
    </row>
    <row r="47" spans="1:8" ht="15" customHeight="1">
      <c r="A47" s="85">
        <v>83</v>
      </c>
      <c r="B47" s="89" t="s">
        <v>233</v>
      </c>
      <c r="C47" s="89" t="s">
        <v>234</v>
      </c>
      <c r="D47" s="78" t="s">
        <v>11</v>
      </c>
      <c r="E47" s="81" t="str">
        <f>VLOOKUP(G47,DATOS!D:E,2,FALSE)</f>
        <v>INFANTIL</v>
      </c>
      <c r="F47" s="80" t="s">
        <v>12</v>
      </c>
      <c r="G47" s="86">
        <v>2012</v>
      </c>
      <c r="H47">
        <f>VLOOKUP(E47,DATOS!$E$9:$F$22,2,FALSE)*1000+VLOOKUP(F47,DATOS!$B$5:$C$6,2,FALSE)*100+A47</f>
        <v>5183</v>
      </c>
    </row>
    <row r="48" spans="1:8" ht="15" customHeight="1">
      <c r="A48" s="88">
        <v>84</v>
      </c>
      <c r="B48" s="89" t="s">
        <v>159</v>
      </c>
      <c r="C48" s="89" t="s">
        <v>160</v>
      </c>
      <c r="D48" s="78" t="s">
        <v>91</v>
      </c>
      <c r="E48" s="81" t="s">
        <v>16</v>
      </c>
      <c r="F48" s="80" t="s">
        <v>12</v>
      </c>
      <c r="G48" s="92">
        <v>2011</v>
      </c>
      <c r="H48">
        <f>VLOOKUP(E48,DATOS!$E$9:$F$22,2,FALSE)*1000+VLOOKUP(F48,DATOS!$B$5:$C$6,2,FALSE)*100+A48</f>
        <v>5184</v>
      </c>
    </row>
    <row r="49" spans="1:8" ht="15" customHeight="1">
      <c r="A49" s="88">
        <v>85</v>
      </c>
      <c r="B49" s="89" t="s">
        <v>92</v>
      </c>
      <c r="C49" s="89" t="s">
        <v>31</v>
      </c>
      <c r="D49" s="78" t="s">
        <v>91</v>
      </c>
      <c r="E49" s="81" t="s">
        <v>16</v>
      </c>
      <c r="F49" s="80" t="s">
        <v>12</v>
      </c>
      <c r="G49" s="92">
        <v>2011</v>
      </c>
      <c r="H49">
        <f>VLOOKUP(E49,DATOS!$E$9:$F$22,2,FALSE)*1000+VLOOKUP(F49,DATOS!$B$5:$C$6,2,FALSE)*100+A49</f>
        <v>5185</v>
      </c>
    </row>
    <row r="50" spans="1:8" ht="15" customHeight="1">
      <c r="A50" s="85">
        <v>86</v>
      </c>
      <c r="B50" s="89" t="s">
        <v>149</v>
      </c>
      <c r="C50" s="89" t="s">
        <v>150</v>
      </c>
      <c r="D50" s="78" t="s">
        <v>13</v>
      </c>
      <c r="E50" s="81" t="str">
        <f>VLOOKUP(G50,DATOS!D:E,2,FALSE)</f>
        <v>INFANTIL</v>
      </c>
      <c r="F50" s="80" t="s">
        <v>12</v>
      </c>
      <c r="G50" s="86">
        <v>2012</v>
      </c>
      <c r="H50">
        <f>VLOOKUP(E50,DATOS!$E$9:$F$22,2,FALSE)*1000+VLOOKUP(F50,DATOS!$B$5:$C$6,2,FALSE)*100+A50</f>
        <v>5186</v>
      </c>
    </row>
    <row r="51" spans="1:8" ht="15" customHeight="1">
      <c r="A51" s="85">
        <v>87</v>
      </c>
      <c r="B51" s="89" t="s">
        <v>153</v>
      </c>
      <c r="C51" s="89" t="s">
        <v>29</v>
      </c>
      <c r="D51" s="78" t="s">
        <v>13</v>
      </c>
      <c r="E51" s="81" t="str">
        <f>VLOOKUP(G51,DATOS!D:E,2,FALSE)</f>
        <v>INFANTIL</v>
      </c>
      <c r="F51" s="80" t="s">
        <v>12</v>
      </c>
      <c r="G51" s="86">
        <v>2012</v>
      </c>
      <c r="H51">
        <f>VLOOKUP(E51,DATOS!$E$9:$F$22,2,FALSE)*1000+VLOOKUP(F51,DATOS!$B$5:$C$6,2,FALSE)*100+A51</f>
        <v>5187</v>
      </c>
    </row>
    <row r="52" spans="1:8" ht="15" customHeight="1">
      <c r="A52" s="85">
        <v>88</v>
      </c>
      <c r="B52" s="89" t="s">
        <v>147</v>
      </c>
      <c r="C52" s="89" t="s">
        <v>148</v>
      </c>
      <c r="D52" s="78" t="s">
        <v>13</v>
      </c>
      <c r="E52" s="81" t="str">
        <f>VLOOKUP(G52,DATOS!D:E,2,FALSE)</f>
        <v>INFANTIL</v>
      </c>
      <c r="F52" s="80" t="s">
        <v>12</v>
      </c>
      <c r="G52" s="86">
        <v>2012</v>
      </c>
      <c r="H52">
        <f>VLOOKUP(E52,DATOS!$E$9:$F$22,2,FALSE)*1000+VLOOKUP(F52,DATOS!$B$5:$C$6,2,FALSE)*100+A52</f>
        <v>5188</v>
      </c>
    </row>
    <row r="53" spans="1:8" ht="15" customHeight="1">
      <c r="A53" s="85">
        <v>89</v>
      </c>
      <c r="B53" s="89" t="s">
        <v>22</v>
      </c>
      <c r="C53" s="89" t="s">
        <v>26</v>
      </c>
      <c r="D53" s="78" t="s">
        <v>13</v>
      </c>
      <c r="E53" s="81" t="str">
        <f>VLOOKUP(G53,DATOS!D:E,2,FALSE)</f>
        <v>INFANTIL</v>
      </c>
      <c r="F53" s="80" t="s">
        <v>12</v>
      </c>
      <c r="G53" s="86">
        <v>2011</v>
      </c>
      <c r="H53">
        <f>VLOOKUP(E53,DATOS!$E$9:$F$22,2,FALSE)*1000+VLOOKUP(F53,DATOS!$B$5:$C$6,2,FALSE)*100+A53</f>
        <v>5189</v>
      </c>
    </row>
    <row r="54" spans="1:8" ht="15" customHeight="1">
      <c r="A54" s="85">
        <v>90</v>
      </c>
      <c r="B54" s="89" t="s">
        <v>158</v>
      </c>
      <c r="C54" s="89" t="s">
        <v>57</v>
      </c>
      <c r="D54" s="78" t="s">
        <v>13</v>
      </c>
      <c r="E54" s="81" t="str">
        <f>VLOOKUP(G54,DATOS!D:E,2,FALSE)</f>
        <v>INFANTIL</v>
      </c>
      <c r="F54" s="80" t="s">
        <v>12</v>
      </c>
      <c r="G54" s="86">
        <v>2011</v>
      </c>
      <c r="H54">
        <f>VLOOKUP(E54,DATOS!$E$9:$F$22,2,FALSE)*1000+VLOOKUP(F54,DATOS!$B$5:$C$6,2,FALSE)*100+A54</f>
        <v>5190</v>
      </c>
    </row>
    <row r="55" spans="1:8" ht="15" customHeight="1">
      <c r="A55" s="88">
        <v>91</v>
      </c>
      <c r="B55" s="89" t="s">
        <v>41</v>
      </c>
      <c r="C55" s="89" t="s">
        <v>48</v>
      </c>
      <c r="D55" s="78" t="s">
        <v>15</v>
      </c>
      <c r="E55" s="81" t="s">
        <v>16</v>
      </c>
      <c r="F55" s="80" t="s">
        <v>12</v>
      </c>
      <c r="G55" s="92"/>
      <c r="H55">
        <f>VLOOKUP(E55,DATOS!$E$9:$F$22,2,FALSE)*1000+VLOOKUP(F55,DATOS!$B$5:$C$6,2,FALSE)*100+A55</f>
        <v>5191</v>
      </c>
    </row>
    <row r="56" spans="1:8" ht="15" customHeight="1">
      <c r="A56" s="88">
        <v>92</v>
      </c>
      <c r="B56" s="89" t="s">
        <v>46</v>
      </c>
      <c r="C56" s="89" t="s">
        <v>47</v>
      </c>
      <c r="D56" s="78" t="s">
        <v>15</v>
      </c>
      <c r="E56" s="81" t="s">
        <v>16</v>
      </c>
      <c r="F56" s="80" t="s">
        <v>12</v>
      </c>
      <c r="G56" s="92"/>
      <c r="H56">
        <f>VLOOKUP(E56,DATOS!$E$9:$F$22,2,FALSE)*1000+VLOOKUP(F56,DATOS!$B$5:$C$6,2,FALSE)*100+A56</f>
        <v>5192</v>
      </c>
    </row>
    <row r="57" spans="1:8" ht="15" customHeight="1">
      <c r="A57" s="88">
        <v>93</v>
      </c>
      <c r="B57" s="89" t="s">
        <v>38</v>
      </c>
      <c r="C57" s="89" t="s">
        <v>26</v>
      </c>
      <c r="D57" s="78" t="s">
        <v>15</v>
      </c>
      <c r="E57" s="81" t="s">
        <v>16</v>
      </c>
      <c r="F57" s="80" t="s">
        <v>12</v>
      </c>
      <c r="G57" s="92"/>
      <c r="H57">
        <f>VLOOKUP(E57,DATOS!$E$9:$F$22,2,FALSE)*1000+VLOOKUP(F57,DATOS!$B$5:$C$6,2,FALSE)*100+A57</f>
        <v>5193</v>
      </c>
    </row>
    <row r="58" spans="1:8" ht="15" customHeight="1">
      <c r="A58" s="85">
        <v>10</v>
      </c>
      <c r="B58" s="89" t="s">
        <v>239</v>
      </c>
      <c r="C58" s="89" t="s">
        <v>34</v>
      </c>
      <c r="D58" s="78" t="s">
        <v>11</v>
      </c>
      <c r="E58" s="81" t="str">
        <f>VLOOKUP(G58,DATOS!D:E,2,FALSE)</f>
        <v>JUVENIL</v>
      </c>
      <c r="F58" s="80" t="s">
        <v>12</v>
      </c>
      <c r="G58" s="86">
        <v>2010</v>
      </c>
      <c r="H58">
        <f>VLOOKUP(E58,DATOS!$E$9:$F$22,2,FALSE)*1000+VLOOKUP(F58,DATOS!$B$5:$C$6,2,FALSE)*100+A58</f>
        <v>6110</v>
      </c>
    </row>
    <row r="59" spans="1:8" ht="15" customHeight="1">
      <c r="A59" s="85">
        <v>94</v>
      </c>
      <c r="B59" s="89" t="s">
        <v>24</v>
      </c>
      <c r="C59" s="89" t="s">
        <v>25</v>
      </c>
      <c r="D59" s="78" t="s">
        <v>11</v>
      </c>
      <c r="E59" s="81" t="str">
        <f>VLOOKUP(G59,DATOS!D:E,2,FALSE)</f>
        <v>JUVENIL</v>
      </c>
      <c r="F59" s="80" t="s">
        <v>12</v>
      </c>
      <c r="G59" s="86">
        <v>2010</v>
      </c>
      <c r="H59">
        <f>VLOOKUP(E59,DATOS!$E$9:$F$22,2,FALSE)*1000+VLOOKUP(F59,DATOS!$B$5:$C$6,2,FALSE)*100+A59</f>
        <v>6194</v>
      </c>
    </row>
    <row r="60" spans="1:8" ht="15" customHeight="1">
      <c r="A60" s="85">
        <v>95</v>
      </c>
      <c r="B60" s="89" t="s">
        <v>235</v>
      </c>
      <c r="C60" s="89" t="s">
        <v>101</v>
      </c>
      <c r="D60" s="78" t="s">
        <v>11</v>
      </c>
      <c r="E60" s="81" t="str">
        <f>VLOOKUP(G60,DATOS!D:E,2,FALSE)</f>
        <v>JUVENIL</v>
      </c>
      <c r="F60" s="80" t="s">
        <v>12</v>
      </c>
      <c r="G60" s="86">
        <v>2010</v>
      </c>
      <c r="H60">
        <f>VLOOKUP(E60,DATOS!$E$9:$F$22,2,FALSE)*1000+VLOOKUP(F60,DATOS!$B$5:$C$6,2,FALSE)*100+A60</f>
        <v>6195</v>
      </c>
    </row>
    <row r="61" spans="1:8" ht="15" customHeight="1">
      <c r="A61" s="85">
        <v>96</v>
      </c>
      <c r="B61" s="89" t="s">
        <v>63</v>
      </c>
      <c r="C61" s="89" t="s">
        <v>102</v>
      </c>
      <c r="D61" s="78" t="s">
        <v>11</v>
      </c>
      <c r="E61" s="81" t="str">
        <f>VLOOKUP(G61,DATOS!D:E,2,FALSE)</f>
        <v>JUVENIL</v>
      </c>
      <c r="F61" s="80" t="s">
        <v>12</v>
      </c>
      <c r="G61" s="86">
        <v>2010</v>
      </c>
      <c r="H61">
        <f>VLOOKUP(E61,DATOS!$E$9:$F$22,2,FALSE)*1000+VLOOKUP(F61,DATOS!$B$5:$C$6,2,FALSE)*100+A61</f>
        <v>6196</v>
      </c>
    </row>
    <row r="62" spans="1:8" ht="15" customHeight="1">
      <c r="A62" s="88">
        <v>98</v>
      </c>
      <c r="B62" s="89" t="s">
        <v>103</v>
      </c>
      <c r="C62" s="89" t="s">
        <v>209</v>
      </c>
      <c r="D62" s="78" t="s">
        <v>91</v>
      </c>
      <c r="E62" s="81" t="s">
        <v>14</v>
      </c>
      <c r="F62" s="80" t="s">
        <v>12</v>
      </c>
      <c r="G62" s="92">
        <v>2010</v>
      </c>
      <c r="H62">
        <f>VLOOKUP(E62,DATOS!$E$9:$F$22,2,FALSE)*1000+VLOOKUP(F62,DATOS!$B$5:$C$6,2,FALSE)*100+A62</f>
        <v>6198</v>
      </c>
    </row>
    <row r="63" spans="1:8" ht="15" customHeight="1">
      <c r="A63" s="88">
        <v>99</v>
      </c>
      <c r="B63" s="89" t="s">
        <v>103</v>
      </c>
      <c r="C63" s="89" t="s">
        <v>104</v>
      </c>
      <c r="D63" s="78" t="s">
        <v>91</v>
      </c>
      <c r="E63" s="81" t="s">
        <v>14</v>
      </c>
      <c r="F63" s="80" t="s">
        <v>12</v>
      </c>
      <c r="G63" s="92">
        <v>2010</v>
      </c>
      <c r="H63">
        <f>VLOOKUP(E63,DATOS!$E$9:$F$22,2,FALSE)*1000+VLOOKUP(F63,DATOS!$B$5:$C$6,2,FALSE)*100+A63</f>
        <v>6199</v>
      </c>
    </row>
    <row r="64" spans="1:8" ht="15" customHeight="1">
      <c r="A64" s="85">
        <v>13</v>
      </c>
      <c r="B64" s="89" t="s">
        <v>65</v>
      </c>
      <c r="C64" s="89" t="s">
        <v>105</v>
      </c>
      <c r="D64" s="78" t="s">
        <v>11</v>
      </c>
      <c r="E64" s="81" t="str">
        <f>VLOOKUP(G64,DATOS!D:E,2,FALSE)</f>
        <v>JUVENIL</v>
      </c>
      <c r="F64" s="80" t="s">
        <v>9</v>
      </c>
      <c r="G64" s="86">
        <v>2009</v>
      </c>
      <c r="H64">
        <f>VLOOKUP(E64,DATOS!$E$9:$F$22,2,FALSE)*1000+VLOOKUP(F64,DATOS!$B$5:$C$6,2,FALSE)*100+A64</f>
        <v>6213</v>
      </c>
    </row>
    <row r="65" spans="1:8" ht="15" customHeight="1">
      <c r="A65" s="85">
        <v>16</v>
      </c>
      <c r="B65" s="89" t="s">
        <v>161</v>
      </c>
      <c r="C65" s="89" t="s">
        <v>28</v>
      </c>
      <c r="D65" s="78" t="s">
        <v>13</v>
      </c>
      <c r="E65" s="81" t="str">
        <f>VLOOKUP(G65,DATOS!D:E,2,FALSE)</f>
        <v>JUVENIL</v>
      </c>
      <c r="F65" s="80" t="s">
        <v>9</v>
      </c>
      <c r="G65" s="86">
        <v>2010</v>
      </c>
      <c r="H65">
        <f>VLOOKUP(E65,DATOS!$E$9:$F$22,2,FALSE)*1000+VLOOKUP(F65,DATOS!$B$5:$C$6,2,FALSE)*100+A65</f>
        <v>6216</v>
      </c>
    </row>
    <row r="66" spans="1:8" ht="15" customHeight="1">
      <c r="A66" s="85">
        <v>100</v>
      </c>
      <c r="B66" s="89" t="s">
        <v>64</v>
      </c>
      <c r="C66" s="89" t="s">
        <v>106</v>
      </c>
      <c r="D66" s="78" t="s">
        <v>11</v>
      </c>
      <c r="E66" s="81" t="str">
        <f>VLOOKUP(G66,DATOS!D:E,2,FALSE)</f>
        <v>JUVENIL</v>
      </c>
      <c r="F66" s="80" t="s">
        <v>9</v>
      </c>
      <c r="G66" s="86">
        <v>2010</v>
      </c>
      <c r="H66">
        <f>VLOOKUP(E66,DATOS!$E$9:$F$22,2,FALSE)*1000+VLOOKUP(F66,DATOS!$B$5:$C$6,2,FALSE)*100+A66</f>
        <v>6300</v>
      </c>
    </row>
    <row r="67" spans="1:8" ht="15" customHeight="1">
      <c r="A67" s="11"/>
      <c r="B67" s="11"/>
      <c r="C67" s="11"/>
      <c r="D67" s="12"/>
      <c r="E67" s="10"/>
      <c r="F67" s="10"/>
      <c r="G67" s="10"/>
      <c r="H67" t="e">
        <f>VLOOKUP(E67,DATOS!$E$9:$F$22,2,FALSE)*1000+VLOOKUP(F67,DATOS!$B$5:$C$6,2,FALSE)*100+A67</f>
        <v>#N/A</v>
      </c>
    </row>
    <row r="68" spans="1:8" ht="15" customHeight="1">
      <c r="A68" s="11"/>
      <c r="B68" s="11"/>
      <c r="C68" s="11"/>
      <c r="D68" s="12"/>
      <c r="E68" s="10"/>
      <c r="F68" s="10"/>
      <c r="G68" s="10"/>
      <c r="H68" t="e">
        <f>VLOOKUP(E68,DATOS!$E$9:$F$22,2,FALSE)*1000+VLOOKUP(F68,DATOS!$B$5:$C$6,2,FALSE)*100+A68</f>
        <v>#N/A</v>
      </c>
    </row>
    <row r="69" spans="1:8" ht="15" customHeight="1">
      <c r="A69" s="11"/>
      <c r="B69" s="11"/>
      <c r="C69" s="11"/>
      <c r="D69" s="63"/>
      <c r="E69" s="63"/>
      <c r="F69" s="63"/>
      <c r="G69" s="10"/>
      <c r="H69" t="e">
        <f>VLOOKUP(E69,DATOS!$E$9:$F$22,2,FALSE)*1000+VLOOKUP(F69,DATOS!$B$5:$C$6,2,FALSE)*100+A69</f>
        <v>#N/A</v>
      </c>
    </row>
    <row r="70" spans="1:8" ht="15" customHeight="1">
      <c r="A70" s="11"/>
      <c r="B70" s="11"/>
      <c r="C70" s="11"/>
      <c r="D70" s="12"/>
      <c r="E70" s="10"/>
      <c r="F70" s="10"/>
      <c r="G70" s="10"/>
      <c r="H70" t="e">
        <f>VLOOKUP(E70,DATOS!$E$9:$F$22,2,FALSE)*1000+VLOOKUP(F70,DATOS!$B$5:$C$6,2,FALSE)*100+A70</f>
        <v>#N/A</v>
      </c>
    </row>
    <row r="71" spans="1:8" ht="15" customHeight="1">
      <c r="E71" s="1"/>
      <c r="F71" s="1"/>
      <c r="H71" t="e">
        <f>VLOOKUP(E71,DATOS!$E$9:$F$22,2,FALSE)*1000+VLOOKUP(F71,DATOS!$B$5:$C$6,2,FALSE)*100+A71</f>
        <v>#N/A</v>
      </c>
    </row>
    <row r="72" spans="1:8" ht="15" customHeight="1">
      <c r="E72" s="1"/>
      <c r="F72" s="1"/>
      <c r="H72" t="e">
        <f>VLOOKUP(E72,DATOS!$E$9:$F$22,2,FALSE)*1000+VLOOKUP(F72,DATOS!$B$5:$C$6,2,FALSE)*100+A72</f>
        <v>#N/A</v>
      </c>
    </row>
    <row r="73" spans="1:8" ht="15" customHeight="1">
      <c r="E73" s="1"/>
      <c r="F73" s="1"/>
      <c r="H73" t="e">
        <f>VLOOKUP(E73,DATOS!$E$9:$F$22,2,FALSE)*1000+VLOOKUP(F73,DATOS!$B$5:$C$6,2,FALSE)*100+A73</f>
        <v>#N/A</v>
      </c>
    </row>
    <row r="74" spans="1:8" ht="15" customHeight="1">
      <c r="H74" t="e">
        <f>VLOOKUP(E74,DATOS!$E$9:$F$22,2,FALSE)*1000+VLOOKUP(F74,DATOS!$B$5:$C$6,2,FALSE)*100+A74</f>
        <v>#N/A</v>
      </c>
    </row>
    <row r="75" spans="1:8" ht="15" customHeight="1">
      <c r="H75" t="e">
        <f>VLOOKUP(E75,DATOS!$E$9:$F$22,2,FALSE)*1000+VLOOKUP(F75,DATOS!$B$5:$C$6,2,FALSE)*100+A75</f>
        <v>#N/A</v>
      </c>
    </row>
    <row r="76" spans="1:8" ht="15" customHeight="1">
      <c r="H76" t="e">
        <f>VLOOKUP(E76,DATOS!$E$9:$F$22,2,FALSE)*1000+VLOOKUP(F76,DATOS!$B$5:$C$6,2,FALSE)*100+A76</f>
        <v>#N/A</v>
      </c>
    </row>
    <row r="77" spans="1:8" ht="15" customHeight="1">
      <c r="H77" t="e">
        <f>VLOOKUP(E77,DATOS!$E$9:$F$22,2,FALSE)*1000+VLOOKUP(F77,DATOS!$B$5:$C$6,2,FALSE)*100+A77</f>
        <v>#N/A</v>
      </c>
    </row>
    <row r="78" spans="1:8" ht="15" customHeight="1">
      <c r="H78" t="e">
        <f>VLOOKUP(E78,DATOS!$E$9:$F$22,2,FALSE)*1000+VLOOKUP(F78,DATOS!$B$5:$C$6,2,FALSE)*100+A78</f>
        <v>#N/A</v>
      </c>
    </row>
    <row r="79" spans="1:8" ht="15" customHeight="1">
      <c r="H79" t="e">
        <f>VLOOKUP(E79,DATOS!$E$9:$F$22,2,FALSE)*1000+VLOOKUP(F79,DATOS!$B$5:$C$6,2,FALSE)*100+A79</f>
        <v>#N/A</v>
      </c>
    </row>
    <row r="80" spans="1:8" ht="15" customHeight="1">
      <c r="H80" t="e">
        <f>VLOOKUP(E80,DATOS!$E$9:$F$22,2,FALSE)*1000+VLOOKUP(F80,DATOS!$B$5:$C$6,2,FALSE)*100+A80</f>
        <v>#N/A</v>
      </c>
    </row>
    <row r="81" spans="8:8" ht="15" customHeight="1">
      <c r="H81" t="e">
        <f>VLOOKUP(E81,DATOS!$E$9:$F$22,2,FALSE)*1000+VLOOKUP(F81,DATOS!$B$5:$C$6,2,FALSE)*100+A81</f>
        <v>#N/A</v>
      </c>
    </row>
    <row r="82" spans="8:8" ht="12.75" customHeight="1">
      <c r="H82" t="e">
        <f>VLOOKUP(E82,DATOS!$E$9:$F$22,2,FALSE)*1000+VLOOKUP(F82,DATOS!$B$5:$C$6,2,FALSE)*100+A82</f>
        <v>#N/A</v>
      </c>
    </row>
    <row r="83" spans="8:8" ht="12.75" customHeight="1"/>
    <row r="84" spans="8:8" ht="12.75" customHeight="1"/>
    <row r="85" spans="8:8" ht="12.75" customHeight="1"/>
    <row r="86" spans="8:8" ht="12.75" customHeight="1"/>
    <row r="87" spans="8:8" ht="12.75" customHeight="1"/>
    <row r="88" spans="8:8" ht="12.75" customHeight="1"/>
    <row r="89" spans="8:8" ht="12.75" customHeight="1"/>
  </sheetData>
  <autoFilter ref="A5:H82">
    <sortState ref="A6:H82">
      <sortCondition ref="H5:H82"/>
    </sortState>
  </autoFilter>
  <pageMargins left="0.62992125984251968" right="0.23622047244094491" top="0.35433070866141736" bottom="0.35433070866141736" header="0" footer="0"/>
  <pageSetup paperSize="9" scale="66" fitToWidth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6"/>
  <sheetViews>
    <sheetView tabSelected="1" workbookViewId="0">
      <selection activeCell="A2" sqref="A2:K23"/>
    </sheetView>
    <sheetView tabSelected="1" topLeftCell="A4" zoomScale="130" zoomScaleNormal="130" workbookViewId="1">
      <selection activeCell="D25" sqref="D25"/>
    </sheetView>
  </sheetViews>
  <sheetFormatPr baseColWidth="10" defaultRowHeight="12.75"/>
  <cols>
    <col min="1" max="1" width="5.42578125" customWidth="1"/>
    <col min="4" max="4" width="10.42578125" customWidth="1"/>
    <col min="5" max="5" width="10" customWidth="1"/>
    <col min="6" max="6" width="9.28515625" customWidth="1"/>
    <col min="7" max="7" width="9.42578125" bestFit="1" customWidth="1"/>
    <col min="8" max="8" width="10.42578125" bestFit="1" customWidth="1"/>
    <col min="9" max="9" width="12.140625" bestFit="1" customWidth="1"/>
    <col min="10" max="10" width="7.7109375" customWidth="1"/>
    <col min="11" max="11" width="31.85546875" bestFit="1" customWidth="1"/>
    <col min="12" max="12" width="4.85546875" customWidth="1"/>
  </cols>
  <sheetData>
    <row r="1" spans="2:11" ht="18" thickBot="1">
      <c r="B1" s="66" t="s">
        <v>174</v>
      </c>
      <c r="C1" s="66"/>
    </row>
    <row r="2" spans="2:11" ht="14.25" customHeight="1" thickBot="1">
      <c r="B2" s="101" t="s">
        <v>175</v>
      </c>
      <c r="C2" s="102" t="s">
        <v>193</v>
      </c>
      <c r="D2" s="101" t="s">
        <v>190</v>
      </c>
      <c r="E2" s="101" t="s">
        <v>191</v>
      </c>
      <c r="F2" s="101" t="s">
        <v>177</v>
      </c>
      <c r="G2" s="101" t="s">
        <v>178</v>
      </c>
      <c r="H2" s="101" t="s">
        <v>179</v>
      </c>
      <c r="I2" s="102" t="s">
        <v>192</v>
      </c>
      <c r="J2" s="101" t="s">
        <v>187</v>
      </c>
      <c r="K2" s="107" t="s">
        <v>176</v>
      </c>
    </row>
    <row r="3" spans="2:11" ht="18.75" customHeight="1" thickBot="1">
      <c r="B3" s="67">
        <v>0.39583333333333331</v>
      </c>
      <c r="C3" s="72"/>
      <c r="D3" s="180"/>
      <c r="E3" s="179"/>
      <c r="F3" s="179"/>
      <c r="G3" s="106"/>
      <c r="H3" s="177" t="s">
        <v>180</v>
      </c>
      <c r="I3" s="177"/>
      <c r="J3" s="177"/>
      <c r="K3" s="178"/>
    </row>
    <row r="4" spans="2:11" ht="18" customHeight="1" thickBot="1">
      <c r="B4" s="96">
        <v>0.40625</v>
      </c>
      <c r="C4" s="100"/>
      <c r="D4" s="180"/>
      <c r="E4" s="179"/>
      <c r="F4" s="179"/>
      <c r="G4" s="106"/>
      <c r="H4" s="177" t="s">
        <v>181</v>
      </c>
      <c r="I4" s="177"/>
      <c r="J4" s="177"/>
      <c r="K4" s="178"/>
    </row>
    <row r="5" spans="2:11" ht="24" customHeight="1" thickBot="1">
      <c r="B5" s="97">
        <v>0.41666666666666669</v>
      </c>
      <c r="C5" s="102">
        <v>1</v>
      </c>
      <c r="D5" s="104" t="s">
        <v>245</v>
      </c>
      <c r="E5" s="104" t="s">
        <v>186</v>
      </c>
      <c r="F5" s="104" t="s">
        <v>246</v>
      </c>
      <c r="G5" s="104" t="s">
        <v>189</v>
      </c>
      <c r="H5" s="104" t="s">
        <v>185</v>
      </c>
      <c r="I5" s="111">
        <v>7</v>
      </c>
      <c r="J5" s="111" t="s">
        <v>185</v>
      </c>
      <c r="K5" s="171" t="s">
        <v>267</v>
      </c>
    </row>
    <row r="6" spans="2:11" ht="24.75" customHeight="1" thickBot="1">
      <c r="B6" s="98"/>
      <c r="C6" s="102">
        <v>2</v>
      </c>
      <c r="D6" s="101" t="s">
        <v>251</v>
      </c>
      <c r="E6" s="101" t="s">
        <v>263</v>
      </c>
      <c r="F6" s="101" t="s">
        <v>252</v>
      </c>
      <c r="G6" s="101" t="s">
        <v>189</v>
      </c>
      <c r="H6" s="101" t="s">
        <v>253</v>
      </c>
      <c r="I6" s="102">
        <v>16</v>
      </c>
      <c r="J6" s="102" t="s">
        <v>253</v>
      </c>
      <c r="K6" s="172" t="s">
        <v>254</v>
      </c>
    </row>
    <row r="7" spans="2:11" ht="25.5" customHeight="1" thickBot="1">
      <c r="B7" s="98"/>
      <c r="C7" s="102">
        <v>3</v>
      </c>
      <c r="D7" s="101" t="s">
        <v>255</v>
      </c>
      <c r="E7" s="101" t="s">
        <v>182</v>
      </c>
      <c r="F7" s="101" t="s">
        <v>249</v>
      </c>
      <c r="G7" s="101" t="s">
        <v>189</v>
      </c>
      <c r="H7" s="101" t="s">
        <v>253</v>
      </c>
      <c r="I7" s="102">
        <v>15</v>
      </c>
      <c r="J7" s="102" t="s">
        <v>253</v>
      </c>
      <c r="K7" s="172" t="s">
        <v>254</v>
      </c>
    </row>
    <row r="8" spans="2:11" ht="18.75" customHeight="1" thickBot="1">
      <c r="B8" s="98"/>
      <c r="C8" s="102">
        <v>4</v>
      </c>
      <c r="D8" s="101" t="s">
        <v>184</v>
      </c>
      <c r="E8" s="101" t="s">
        <v>182</v>
      </c>
      <c r="F8" s="101" t="s">
        <v>246</v>
      </c>
      <c r="G8" s="101" t="s">
        <v>189</v>
      </c>
      <c r="H8" s="101" t="s">
        <v>85</v>
      </c>
      <c r="I8" s="102">
        <v>3</v>
      </c>
      <c r="J8" s="102" t="s">
        <v>183</v>
      </c>
      <c r="K8" s="103"/>
    </row>
    <row r="9" spans="2:11" ht="18.75" customHeight="1" thickBot="1">
      <c r="B9" s="98"/>
      <c r="C9" s="102">
        <v>5</v>
      </c>
      <c r="D9" s="101" t="s">
        <v>184</v>
      </c>
      <c r="E9" s="101" t="s">
        <v>186</v>
      </c>
      <c r="F9" s="101" t="s">
        <v>246</v>
      </c>
      <c r="G9" s="101" t="s">
        <v>189</v>
      </c>
      <c r="H9" s="101" t="s">
        <v>85</v>
      </c>
      <c r="I9" s="102">
        <v>5</v>
      </c>
      <c r="J9" s="102" t="s">
        <v>183</v>
      </c>
      <c r="K9" s="103"/>
    </row>
    <row r="10" spans="2:11" ht="18.75" customHeight="1" thickBot="1">
      <c r="B10" s="98"/>
      <c r="C10" s="102">
        <v>6</v>
      </c>
      <c r="D10" s="101" t="s">
        <v>245</v>
      </c>
      <c r="E10" s="101" t="s">
        <v>182</v>
      </c>
      <c r="F10" s="101" t="s">
        <v>246</v>
      </c>
      <c r="G10" s="101" t="s">
        <v>189</v>
      </c>
      <c r="H10" s="101" t="s">
        <v>85</v>
      </c>
      <c r="I10" s="102">
        <v>6</v>
      </c>
      <c r="J10" s="102" t="s">
        <v>183</v>
      </c>
      <c r="K10" s="103"/>
    </row>
    <row r="11" spans="2:11" ht="18.75" customHeight="1" thickBot="1">
      <c r="B11" s="98"/>
      <c r="C11" s="102">
        <v>7</v>
      </c>
      <c r="D11" s="101" t="s">
        <v>245</v>
      </c>
      <c r="E11" s="101" t="s">
        <v>186</v>
      </c>
      <c r="F11" s="101" t="s">
        <v>246</v>
      </c>
      <c r="G11" s="101" t="s">
        <v>189</v>
      </c>
      <c r="H11" s="101" t="s">
        <v>257</v>
      </c>
      <c r="I11" s="102">
        <v>7</v>
      </c>
      <c r="J11" s="102" t="s">
        <v>185</v>
      </c>
      <c r="K11" s="103"/>
    </row>
    <row r="12" spans="2:11" ht="24.75" customHeight="1" thickBot="1">
      <c r="B12" s="98"/>
      <c r="C12" s="102">
        <v>8</v>
      </c>
      <c r="D12" s="101" t="s">
        <v>251</v>
      </c>
      <c r="E12" s="101" t="s">
        <v>263</v>
      </c>
      <c r="F12" s="101" t="s">
        <v>252</v>
      </c>
      <c r="G12" s="101" t="s">
        <v>189</v>
      </c>
      <c r="H12" s="101" t="s">
        <v>259</v>
      </c>
      <c r="I12" s="102">
        <v>16</v>
      </c>
      <c r="J12" s="102" t="s">
        <v>253</v>
      </c>
      <c r="K12" s="103"/>
    </row>
    <row r="13" spans="2:11" ht="18.75" customHeight="1" thickBot="1">
      <c r="B13" s="98"/>
      <c r="C13" s="102">
        <v>9</v>
      </c>
      <c r="D13" s="101" t="s">
        <v>255</v>
      </c>
      <c r="E13" s="101" t="s">
        <v>182</v>
      </c>
      <c r="F13" s="101" t="s">
        <v>249</v>
      </c>
      <c r="G13" s="101" t="s">
        <v>189</v>
      </c>
      <c r="H13" s="101" t="s">
        <v>259</v>
      </c>
      <c r="I13" s="102">
        <v>15</v>
      </c>
      <c r="J13" s="102" t="s">
        <v>253</v>
      </c>
      <c r="K13" s="103"/>
    </row>
    <row r="14" spans="2:11" ht="18.75" customHeight="1" thickBot="1">
      <c r="B14" s="98"/>
      <c r="C14" s="102">
        <v>10</v>
      </c>
      <c r="D14" s="101" t="s">
        <v>260</v>
      </c>
      <c r="E14" s="101" t="s">
        <v>182</v>
      </c>
      <c r="F14" s="101" t="s">
        <v>249</v>
      </c>
      <c r="G14" s="101" t="s">
        <v>189</v>
      </c>
      <c r="H14" s="101" t="s">
        <v>85</v>
      </c>
      <c r="I14" s="102">
        <v>6</v>
      </c>
      <c r="J14" s="102" t="s">
        <v>261</v>
      </c>
      <c r="K14" s="103"/>
    </row>
    <row r="15" spans="2:11" ht="18.75" customHeight="1" thickBot="1">
      <c r="B15" s="98"/>
      <c r="C15" s="109">
        <v>11</v>
      </c>
      <c r="D15" s="108" t="s">
        <v>260</v>
      </c>
      <c r="E15" s="108" t="s">
        <v>186</v>
      </c>
      <c r="F15" s="108" t="s">
        <v>249</v>
      </c>
      <c r="G15" s="108" t="s">
        <v>189</v>
      </c>
      <c r="H15" s="108" t="s">
        <v>85</v>
      </c>
      <c r="I15" s="109">
        <v>3</v>
      </c>
      <c r="J15" s="109" t="s">
        <v>183</v>
      </c>
      <c r="K15" s="110"/>
    </row>
    <row r="16" spans="2:11" ht="18.75" customHeight="1" thickBot="1">
      <c r="B16" s="105"/>
      <c r="C16" s="173"/>
      <c r="D16" s="179"/>
      <c r="E16" s="179"/>
      <c r="F16" s="179"/>
      <c r="G16" s="106"/>
      <c r="H16" s="177" t="s">
        <v>188</v>
      </c>
      <c r="I16" s="177"/>
      <c r="J16" s="177"/>
      <c r="K16" s="178"/>
    </row>
    <row r="17" spans="2:11" ht="18.75" customHeight="1" thickBot="1">
      <c r="B17" s="97">
        <v>0.46875</v>
      </c>
      <c r="C17" s="102">
        <v>12</v>
      </c>
      <c r="D17" s="101" t="s">
        <v>184</v>
      </c>
      <c r="E17" s="101" t="s">
        <v>182</v>
      </c>
      <c r="F17" s="101" t="s">
        <v>262</v>
      </c>
      <c r="G17" s="101" t="s">
        <v>189</v>
      </c>
      <c r="H17" s="101" t="s">
        <v>85</v>
      </c>
      <c r="I17" s="68">
        <v>3</v>
      </c>
      <c r="J17" s="68" t="s">
        <v>183</v>
      </c>
      <c r="K17" s="70"/>
    </row>
    <row r="18" spans="2:11" ht="18.75" customHeight="1" thickBot="1">
      <c r="B18" s="98"/>
      <c r="C18" s="102">
        <v>13</v>
      </c>
      <c r="D18" s="101" t="s">
        <v>184</v>
      </c>
      <c r="E18" s="101" t="s">
        <v>186</v>
      </c>
      <c r="F18" s="101" t="s">
        <v>262</v>
      </c>
      <c r="G18" s="101" t="s">
        <v>189</v>
      </c>
      <c r="H18" s="101" t="s">
        <v>85</v>
      </c>
      <c r="I18" s="68">
        <v>5</v>
      </c>
      <c r="J18" s="68" t="s">
        <v>183</v>
      </c>
      <c r="K18" s="69"/>
    </row>
    <row r="19" spans="2:11" ht="18.75" customHeight="1" thickBot="1">
      <c r="B19" s="98"/>
      <c r="C19" s="102">
        <v>14</v>
      </c>
      <c r="D19" s="101" t="s">
        <v>245</v>
      </c>
      <c r="E19" s="101" t="s">
        <v>182</v>
      </c>
      <c r="F19" s="101" t="s">
        <v>286</v>
      </c>
      <c r="G19" s="101" t="s">
        <v>189</v>
      </c>
      <c r="H19" s="101" t="s">
        <v>85</v>
      </c>
      <c r="I19" s="68">
        <v>6</v>
      </c>
      <c r="J19" s="68" t="s">
        <v>183</v>
      </c>
      <c r="K19" s="70"/>
    </row>
    <row r="20" spans="2:11" ht="18.75" customHeight="1" thickBot="1">
      <c r="B20" s="98"/>
      <c r="C20" s="102">
        <v>15</v>
      </c>
      <c r="D20" s="101" t="s">
        <v>245</v>
      </c>
      <c r="E20" s="101" t="s">
        <v>186</v>
      </c>
      <c r="F20" s="101" t="s">
        <v>286</v>
      </c>
      <c r="G20" s="101" t="s">
        <v>189</v>
      </c>
      <c r="H20" s="101" t="s">
        <v>85</v>
      </c>
      <c r="I20" s="68">
        <v>7</v>
      </c>
      <c r="J20" s="68" t="s">
        <v>183</v>
      </c>
      <c r="K20" s="69"/>
    </row>
    <row r="21" spans="2:11" ht="24.75" customHeight="1" thickBot="1">
      <c r="B21" s="98"/>
      <c r="C21" s="102">
        <v>16</v>
      </c>
      <c r="D21" s="101" t="s">
        <v>251</v>
      </c>
      <c r="E21" s="101" t="s">
        <v>263</v>
      </c>
      <c r="F21" s="101" t="s">
        <v>249</v>
      </c>
      <c r="G21" s="101" t="s">
        <v>189</v>
      </c>
      <c r="H21" s="101" t="s">
        <v>85</v>
      </c>
      <c r="I21" s="68">
        <v>16</v>
      </c>
      <c r="J21" s="68" t="s">
        <v>183</v>
      </c>
      <c r="K21" s="69"/>
    </row>
    <row r="22" spans="2:11" ht="18.75" customHeight="1" thickBot="1">
      <c r="B22" s="98"/>
      <c r="C22" s="102">
        <v>17</v>
      </c>
      <c r="D22" s="101" t="s">
        <v>255</v>
      </c>
      <c r="E22" s="101" t="s">
        <v>182</v>
      </c>
      <c r="F22" s="101" t="s">
        <v>264</v>
      </c>
      <c r="G22" s="101" t="s">
        <v>265</v>
      </c>
      <c r="H22" s="101" t="s">
        <v>85</v>
      </c>
      <c r="I22" s="112">
        <v>15</v>
      </c>
      <c r="J22" s="112" t="s">
        <v>183</v>
      </c>
      <c r="K22" s="113"/>
    </row>
    <row r="23" spans="2:11" ht="25.5" customHeight="1" thickBot="1">
      <c r="B23" s="99"/>
      <c r="C23" s="102">
        <v>18</v>
      </c>
      <c r="D23" s="101" t="s">
        <v>260</v>
      </c>
      <c r="E23" s="101" t="s">
        <v>266</v>
      </c>
      <c r="F23" s="101" t="s">
        <v>264</v>
      </c>
      <c r="G23" s="101" t="s">
        <v>265</v>
      </c>
      <c r="H23" s="101" t="s">
        <v>85</v>
      </c>
      <c r="I23" s="102">
        <v>9</v>
      </c>
      <c r="J23" s="102" t="s">
        <v>183</v>
      </c>
      <c r="K23" s="103"/>
    </row>
    <row r="24" spans="2:11" ht="17.25">
      <c r="B24" s="71"/>
      <c r="C24" s="66"/>
    </row>
    <row r="25" spans="2:11" ht="15">
      <c r="B25" s="71"/>
    </row>
    <row r="26" spans="2:11" ht="17.25">
      <c r="B26" s="66"/>
    </row>
  </sheetData>
  <mergeCells count="6">
    <mergeCell ref="H16:K16"/>
    <mergeCell ref="D16:F16"/>
    <mergeCell ref="D3:F3"/>
    <mergeCell ref="H3:K3"/>
    <mergeCell ref="D4:F4"/>
    <mergeCell ref="H4:K4"/>
  </mergeCells>
  <phoneticPr fontId="25" type="noConversion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1"/>
  <sheetViews>
    <sheetView topLeftCell="A191" zoomScale="115" zoomScaleNormal="115" workbookViewId="0">
      <selection activeCell="H320" sqref="H320"/>
    </sheetView>
    <sheetView view="pageLayout" topLeftCell="B192" zoomScaleNormal="100" workbookViewId="1">
      <selection activeCell="N186" sqref="N186"/>
    </sheetView>
  </sheetViews>
  <sheetFormatPr baseColWidth="10" defaultRowHeight="15.75" customHeight="1"/>
  <cols>
    <col min="2" max="2" width="7" style="43" customWidth="1"/>
    <col min="3" max="3" width="8.140625" bestFit="1" customWidth="1"/>
    <col min="4" max="4" width="30.5703125" bestFit="1" customWidth="1"/>
    <col min="5" max="5" width="8.28515625" customWidth="1"/>
    <col min="6" max="6" width="8.5703125" bestFit="1" customWidth="1"/>
    <col min="7" max="7" width="14.85546875" bestFit="1" customWidth="1"/>
    <col min="8" max="8" width="8.85546875" bestFit="1" customWidth="1"/>
    <col min="9" max="9" width="11.7109375" bestFit="1" customWidth="1"/>
    <col min="10" max="10" width="8.140625" bestFit="1" customWidth="1"/>
    <col min="11" max="11" width="8.42578125" bestFit="1" customWidth="1"/>
  </cols>
  <sheetData>
    <row r="1" spans="2:8" ht="15.75" customHeight="1" thickBot="1">
      <c r="C1" s="43"/>
      <c r="D1" s="43"/>
      <c r="E1" s="43"/>
      <c r="F1" s="43"/>
      <c r="G1" s="43"/>
      <c r="H1" s="43"/>
    </row>
    <row r="2" spans="2:8" ht="15.75" customHeight="1" thickBot="1">
      <c r="B2" s="43">
        <v>1</v>
      </c>
      <c r="C2" s="181" t="str">
        <f>UPPER(VLOOKUP(B2,'Orden Carreras'!C:K,2,FALSE)&amp;" "&amp;VLOOKUP(B2,'Orden Carreras'!C:K,3,FALSE)&amp;" "&amp;VLOOKUP(B2,'Orden Carreras'!C:K,4,FALSE))</f>
        <v>BENJAMIN MASCULINO 200M</v>
      </c>
      <c r="D2" s="182"/>
      <c r="E2" s="182"/>
      <c r="F2" s="182"/>
      <c r="G2" s="183"/>
    </row>
    <row r="3" spans="2:8" ht="15.75" customHeight="1" thickBot="1">
      <c r="C3" s="184" t="str">
        <f>UPPER(VLOOKUP(B2,'Orden Carreras'!C:K,7,FALSE)&amp;" "&amp;IF(VLOOKUP(B2,'Orden Carreras'!C:K,3,FALSE)="Femenino","Patinadoras","Patinadores")&amp;"|"&amp;VLOOKUP(B2,'Orden Carreras'!C:K,8,FALSE)&amp;"|"&amp;VLOOKUP(B2,'Orden Carreras'!C:K,9,FALSE))</f>
        <v>7 PATINADORES|2 SERIES|2 PRIMEROS FINAL A, RESTO FINAL B</v>
      </c>
      <c r="D3" s="185"/>
      <c r="E3" s="185"/>
      <c r="F3" s="185"/>
      <c r="G3" s="186"/>
    </row>
    <row r="4" spans="2:8" ht="15.75" customHeight="1" thickBot="1">
      <c r="C4" s="39" t="s">
        <v>76</v>
      </c>
      <c r="D4" s="41"/>
    </row>
    <row r="5" spans="2:8" ht="15.75" customHeight="1" thickBot="1">
      <c r="C5" s="47" t="s">
        <v>66</v>
      </c>
      <c r="D5" s="44" t="s">
        <v>3</v>
      </c>
      <c r="E5" s="43"/>
      <c r="F5" s="47" t="s">
        <v>66</v>
      </c>
      <c r="G5" s="44" t="s">
        <v>1</v>
      </c>
    </row>
    <row r="6" spans="2:8" ht="15.75" customHeight="1" thickBot="1">
      <c r="C6" s="32">
        <v>61</v>
      </c>
      <c r="D6" s="48" t="str">
        <f>VLOOKUP(C6,INSCRIPCIÓN!$A$5:$F$67,2,FALSE)&amp;", "&amp;VLOOKUP(C6,INSCRIPCIÓN!$A$5:$F$67,3,FALSE)</f>
        <v>FERRER BROTO, GUILLEN</v>
      </c>
      <c r="E6" s="43"/>
      <c r="F6" s="37" t="s">
        <v>72</v>
      </c>
      <c r="G6" s="32"/>
      <c r="H6" s="50" t="s">
        <v>195</v>
      </c>
    </row>
    <row r="7" spans="2:8" ht="15.75" customHeight="1" thickBot="1">
      <c r="C7" s="32">
        <v>62</v>
      </c>
      <c r="D7" s="48" t="str">
        <f>VLOOKUP(C7,INSCRIPCIÓN!$A$5:$F$67,2,FALSE)&amp;", "&amp;VLOOKUP(C7,INSCRIPCIÓN!$A$5:$F$67,3,FALSE)</f>
        <v>MONTANER ABARCA, ROQUE</v>
      </c>
      <c r="E7" s="43"/>
      <c r="F7" s="37" t="s">
        <v>73</v>
      </c>
      <c r="G7" s="32"/>
      <c r="H7" t="s">
        <v>195</v>
      </c>
    </row>
    <row r="8" spans="2:8" ht="15.75" customHeight="1" thickBot="1">
      <c r="C8" s="32">
        <v>56</v>
      </c>
      <c r="D8" s="48" t="str">
        <f>VLOOKUP(C8,INSCRIPCIÓN!$A$5:$F$67,2,FALSE)&amp;", "&amp;VLOOKUP(C8,INSCRIPCIÓN!$A$5:$F$67,3,FALSE)</f>
        <v>MOLINA CONTE, OLIVIER</v>
      </c>
      <c r="E8" s="43"/>
      <c r="F8" s="37" t="s">
        <v>74</v>
      </c>
      <c r="G8" s="32"/>
      <c r="H8" t="s">
        <v>194</v>
      </c>
    </row>
    <row r="9" spans="2:8" ht="15.75" customHeight="1" thickBot="1">
      <c r="C9" s="32">
        <v>57</v>
      </c>
      <c r="D9" s="48" t="str">
        <f>VLOOKUP(C9,INSCRIPCIÓN!$A$5:$F$67,2,FALSE)&amp;", "&amp;VLOOKUP(C9,INSCRIPCIÓN!$A$5:$F$67,3,FALSE)</f>
        <v>HERNANDEZ GIRALDA, ADRIAN</v>
      </c>
      <c r="E9" s="43"/>
      <c r="F9" s="37" t="s">
        <v>75</v>
      </c>
      <c r="G9" s="32"/>
      <c r="H9" t="s">
        <v>194</v>
      </c>
    </row>
    <row r="10" spans="2:8" ht="15.75" customHeight="1" thickBot="1">
      <c r="C10" s="32"/>
      <c r="D10" s="48"/>
      <c r="E10" s="43"/>
      <c r="F10" s="37"/>
      <c r="G10" s="32"/>
    </row>
    <row r="11" spans="2:8" ht="15.75" customHeight="1" thickBot="1">
      <c r="C11" s="32"/>
      <c r="D11" s="48"/>
      <c r="E11" s="43"/>
      <c r="F11" s="37"/>
      <c r="G11" s="31"/>
    </row>
    <row r="12" spans="2:8" ht="15.75" customHeight="1" thickBot="1">
      <c r="C12" s="29" t="s">
        <v>67</v>
      </c>
      <c r="D12" s="60" t="s">
        <v>3</v>
      </c>
      <c r="E12" s="43"/>
      <c r="F12" s="29" t="s">
        <v>67</v>
      </c>
      <c r="G12" s="60" t="s">
        <v>1</v>
      </c>
    </row>
    <row r="13" spans="2:8" ht="15.75" customHeight="1" thickBot="1">
      <c r="C13" s="32">
        <v>58</v>
      </c>
      <c r="D13" s="48" t="str">
        <f>VLOOKUP(C13,INSCRIPCIÓN!$A$5:$F$67,2,FALSE)&amp;", "&amp;VLOOKUP(C13,INSCRIPCIÓN!$A$5:$F$67,3,FALSE)</f>
        <v>LILLO LAMARACA , ADRIAN</v>
      </c>
      <c r="E13" s="43"/>
      <c r="F13" s="37" t="s">
        <v>72</v>
      </c>
      <c r="G13" s="32"/>
      <c r="H13" s="50" t="s">
        <v>195</v>
      </c>
    </row>
    <row r="14" spans="2:8" ht="15.75" customHeight="1" thickBot="1">
      <c r="C14" s="32">
        <v>60</v>
      </c>
      <c r="D14" s="48" t="str">
        <f>VLOOKUP(C14,INSCRIPCIÓN!$A$5:$F$67,2,FALSE)&amp;", "&amp;VLOOKUP(C14,INSCRIPCIÓN!$A$5:$F$67,3,FALSE)</f>
        <v>VIÑADO VIÑADO, PABLO</v>
      </c>
      <c r="E14" s="43"/>
      <c r="F14" s="37" t="s">
        <v>73</v>
      </c>
      <c r="G14" s="32"/>
      <c r="H14" t="s">
        <v>195</v>
      </c>
    </row>
    <row r="15" spans="2:8" ht="15.75" customHeight="1" thickBot="1">
      <c r="C15" s="32">
        <v>55</v>
      </c>
      <c r="D15" s="48" t="str">
        <f>VLOOKUP(C15,INSCRIPCIÓN!$A$5:$F$67,2,FALSE)&amp;", "&amp;VLOOKUP(C15,INSCRIPCIÓN!$A$5:$F$67,3,FALSE)</f>
        <v>MERINO RIVERO, SAMUEL</v>
      </c>
      <c r="E15" s="43"/>
      <c r="F15" s="37" t="s">
        <v>74</v>
      </c>
      <c r="G15" s="32"/>
      <c r="H15" t="s">
        <v>194</v>
      </c>
    </row>
    <row r="16" spans="2:8" ht="15.75" customHeight="1" thickBot="1">
      <c r="C16" s="32"/>
      <c r="D16" s="48"/>
      <c r="E16" s="43"/>
      <c r="F16" s="37"/>
      <c r="G16" s="32"/>
    </row>
    <row r="17" spans="2:9" ht="15.75" customHeight="1" thickBot="1"/>
    <row r="18" spans="2:9" ht="15.75" customHeight="1" thickBot="1">
      <c r="B18" s="43">
        <v>7</v>
      </c>
      <c r="C18" s="47" t="s">
        <v>194</v>
      </c>
      <c r="D18" s="44" t="s">
        <v>3</v>
      </c>
      <c r="E18" s="43"/>
      <c r="F18" s="47" t="s">
        <v>194</v>
      </c>
      <c r="G18" s="44" t="s">
        <v>1</v>
      </c>
      <c r="H18" s="44" t="s">
        <v>56</v>
      </c>
      <c r="I18" s="44" t="s">
        <v>55</v>
      </c>
    </row>
    <row r="19" spans="2:9" ht="15.75" customHeight="1" thickBot="1">
      <c r="C19" s="32">
        <f>G8</f>
        <v>0</v>
      </c>
      <c r="D19" s="48" t="e">
        <f>VLOOKUP(C19,INSCRIPCIÓN!$A$5:$F$67,2,FALSE)&amp;", "&amp;VLOOKUP(C19,INSCRIPCIÓN!$A$5:$F$67,3,FALSE)</f>
        <v>#N/A</v>
      </c>
      <c r="E19" s="43"/>
      <c r="F19" s="37" t="s">
        <v>72</v>
      </c>
      <c r="G19" s="32"/>
      <c r="H19" s="32">
        <v>3</v>
      </c>
      <c r="I19" s="32">
        <v>5</v>
      </c>
    </row>
    <row r="20" spans="2:9" ht="15.75" customHeight="1" thickBot="1">
      <c r="C20" s="32">
        <f>G15</f>
        <v>0</v>
      </c>
      <c r="D20" s="48" t="e">
        <f>VLOOKUP(C20,INSCRIPCIÓN!$A$5:$F$67,2,FALSE)&amp;", "&amp;VLOOKUP(C20,INSCRIPCIÓN!$A$5:$F$67,3,FALSE)</f>
        <v>#N/A</v>
      </c>
      <c r="E20" s="43"/>
      <c r="F20" s="37" t="s">
        <v>73</v>
      </c>
      <c r="G20" s="32"/>
      <c r="H20" s="32">
        <v>2</v>
      </c>
      <c r="I20" s="32">
        <v>6</v>
      </c>
    </row>
    <row r="21" spans="2:9" ht="15.75" customHeight="1" thickBot="1">
      <c r="C21" s="32">
        <f>G9</f>
        <v>0</v>
      </c>
      <c r="D21" s="48" t="e">
        <f>VLOOKUP(C21,INSCRIPCIÓN!$A$5:$F$67,2,FALSE)&amp;", "&amp;VLOOKUP(C21,INSCRIPCIÓN!$A$5:$F$67,3,FALSE)</f>
        <v>#N/A</v>
      </c>
      <c r="E21" s="43"/>
      <c r="F21" s="37" t="s">
        <v>74</v>
      </c>
      <c r="G21" s="32"/>
      <c r="H21" s="32">
        <v>1</v>
      </c>
      <c r="I21" s="32">
        <v>7</v>
      </c>
    </row>
    <row r="22" spans="2:9" ht="15.75" customHeight="1" thickBot="1">
      <c r="C22" s="32"/>
      <c r="D22" s="48"/>
      <c r="E22" s="43"/>
      <c r="F22" s="37"/>
      <c r="G22" s="32"/>
      <c r="H22" s="32"/>
      <c r="I22" s="32"/>
    </row>
    <row r="23" spans="2:9" ht="15.75" customHeight="1" thickBot="1">
      <c r="C23" s="32"/>
      <c r="D23" s="48"/>
      <c r="E23" s="43"/>
      <c r="F23" s="37"/>
      <c r="G23" s="32"/>
      <c r="H23" s="32"/>
      <c r="I23" s="32"/>
    </row>
    <row r="24" spans="2:9" ht="15.75" customHeight="1" thickBot="1">
      <c r="C24" s="32"/>
      <c r="D24" s="48"/>
      <c r="E24" s="43"/>
      <c r="F24" s="37"/>
      <c r="G24" s="32"/>
      <c r="H24" s="32"/>
      <c r="I24" s="32"/>
    </row>
    <row r="25" spans="2:9" ht="15.75" customHeight="1" thickBot="1">
      <c r="C25" s="29" t="s">
        <v>195</v>
      </c>
      <c r="D25" s="60" t="s">
        <v>3</v>
      </c>
      <c r="E25" s="43"/>
      <c r="F25" s="29" t="s">
        <v>195</v>
      </c>
      <c r="G25" s="60" t="s">
        <v>1</v>
      </c>
      <c r="H25" s="60" t="s">
        <v>56</v>
      </c>
      <c r="I25" s="60" t="s">
        <v>55</v>
      </c>
    </row>
    <row r="26" spans="2:9" ht="15.75" customHeight="1" thickBot="1">
      <c r="C26" s="32">
        <f>G6</f>
        <v>0</v>
      </c>
      <c r="D26" s="48" t="e">
        <f>VLOOKUP(C26,INSCRIPCIÓN!$A$5:$F$67,2,FALSE)&amp;", "&amp;VLOOKUP(C26,INSCRIPCIÓN!$A$5:$F$67,3,FALSE)</f>
        <v>#N/A</v>
      </c>
      <c r="E26" s="43"/>
      <c r="F26" s="37" t="s">
        <v>72</v>
      </c>
      <c r="G26" s="32"/>
      <c r="H26" s="32">
        <v>7</v>
      </c>
      <c r="I26" s="32">
        <v>1</v>
      </c>
    </row>
    <row r="27" spans="2:9" ht="15.75" customHeight="1" thickBot="1">
      <c r="C27" s="32">
        <f>G13</f>
        <v>0</v>
      </c>
      <c r="D27" s="48" t="e">
        <f>VLOOKUP(C27,INSCRIPCIÓN!$A$5:$F$67,2,FALSE)&amp;", "&amp;VLOOKUP(C27,INSCRIPCIÓN!$A$5:$F$67,3,FALSE)</f>
        <v>#N/A</v>
      </c>
      <c r="E27" s="43"/>
      <c r="F27" s="37" t="s">
        <v>73</v>
      </c>
      <c r="G27" s="32"/>
      <c r="H27" s="32">
        <v>6</v>
      </c>
      <c r="I27" s="32">
        <v>2</v>
      </c>
    </row>
    <row r="28" spans="2:9" ht="15.75" customHeight="1" thickBot="1">
      <c r="C28" s="32">
        <f>G7</f>
        <v>0</v>
      </c>
      <c r="D28" s="48" t="e">
        <f>VLOOKUP(C28,INSCRIPCIÓN!$A$5:$F$67,2,FALSE)&amp;", "&amp;VLOOKUP(C28,INSCRIPCIÓN!$A$5:$F$67,3,FALSE)</f>
        <v>#N/A</v>
      </c>
      <c r="E28" s="43"/>
      <c r="F28" s="37" t="s">
        <v>74</v>
      </c>
      <c r="G28" s="32"/>
      <c r="H28" s="32">
        <v>5</v>
      </c>
      <c r="I28" s="32">
        <v>3</v>
      </c>
    </row>
    <row r="29" spans="2:9" ht="15.75" customHeight="1" thickBot="1">
      <c r="C29" s="32">
        <f>G14</f>
        <v>0</v>
      </c>
      <c r="D29" s="48" t="e">
        <f>VLOOKUP(C29,INSCRIPCIÓN!$A$5:$F$67,2,FALSE)&amp;", "&amp;VLOOKUP(C29,INSCRIPCIÓN!$A$5:$F$67,3,FALSE)</f>
        <v>#N/A</v>
      </c>
      <c r="E29" s="43"/>
      <c r="F29" s="37" t="s">
        <v>75</v>
      </c>
      <c r="G29" s="32"/>
      <c r="H29" s="32">
        <v>4</v>
      </c>
      <c r="I29" s="32">
        <v>4</v>
      </c>
    </row>
    <row r="30" spans="2:9" ht="15.75" customHeight="1">
      <c r="H30" s="35"/>
    </row>
    <row r="31" spans="2:9" ht="15.75" customHeight="1" thickBot="1"/>
    <row r="32" spans="2:9" ht="15.75" customHeight="1" thickBot="1">
      <c r="B32" s="43">
        <v>2</v>
      </c>
      <c r="C32" s="181" t="str">
        <f>UPPER(VLOOKUP(B32,'Orden Carreras'!C:K,2,FALSE)&amp;" "&amp;VLOOKUP(B32,'Orden Carreras'!C:K,3,FALSE)&amp;" "&amp;VLOOKUP(B32,'Orden Carreras'!C:K,4,FALSE))</f>
        <v>ALEVIN FEMENINO-MASCULINO 300M+D</v>
      </c>
      <c r="D32" s="182"/>
      <c r="E32" s="182"/>
      <c r="F32" s="182"/>
      <c r="G32" s="183"/>
    </row>
    <row r="33" spans="3:9" ht="15.75" customHeight="1" thickBot="1">
      <c r="C33" s="184" t="str">
        <f>UPPER(VLOOKUP(B32,'Orden Carreras'!C:K,7,FALSE)&amp;" "&amp;IF(VLOOKUP(B32,'Orden Carreras'!C:K,3,FALSE)="Femenino","Patinadoras","Patinadores")&amp;"|"&amp;VLOOKUP(B32,'Orden Carreras'!C:K,8,FALSE)&amp;"|"&amp;VLOOKUP(B32,'Orden Carreras'!C:K,9,FALSE))</f>
        <v>16 PATINADORES|3 SERIES|2 PRIMEROS A FINAL A, 3 Y 4 FINAL B, RESTO FINAL C</v>
      </c>
      <c r="D33" s="185"/>
      <c r="E33" s="185"/>
      <c r="F33" s="185"/>
      <c r="G33" s="186"/>
    </row>
    <row r="34" spans="3:9" ht="15.75" customHeight="1" thickBot="1">
      <c r="C34" s="39" t="s">
        <v>76</v>
      </c>
      <c r="D34" s="41"/>
      <c r="F34" s="39"/>
      <c r="G34" s="41"/>
    </row>
    <row r="35" spans="3:9" ht="15.75" customHeight="1" thickBot="1">
      <c r="C35" s="47" t="s">
        <v>66</v>
      </c>
      <c r="D35" s="44" t="s">
        <v>3</v>
      </c>
      <c r="E35" s="43"/>
      <c r="F35" s="47" t="s">
        <v>66</v>
      </c>
      <c r="G35" s="44" t="s">
        <v>1</v>
      </c>
    </row>
    <row r="36" spans="3:9" ht="15.75" customHeight="1" thickBot="1">
      <c r="C36" s="59">
        <v>64</v>
      </c>
      <c r="D36" s="48" t="str">
        <f>VLOOKUP(C36,INSCRIPCIÓN!$A$5:$F$67,2,FALSE)&amp;", "&amp;VLOOKUP(C36,INSCRIPCIÓN!$A$5:$F$67,3,FALSE)</f>
        <v>EZQUERRA BENEDICTO, CLARA</v>
      </c>
      <c r="E36" s="43"/>
      <c r="F36" s="37" t="s">
        <v>72</v>
      </c>
      <c r="G36" s="32"/>
      <c r="H36" s="50" t="s">
        <v>195</v>
      </c>
      <c r="I36" s="50"/>
    </row>
    <row r="37" spans="3:9" ht="15.75" customHeight="1" thickBot="1">
      <c r="C37" s="59">
        <v>67</v>
      </c>
      <c r="D37" s="48" t="str">
        <f>VLOOKUP(C37,INSCRIPCIÓN!$A$5:$F$67,2,FALSE)&amp;", "&amp;VLOOKUP(C37,INSCRIPCIÓN!$A$5:$F$67,3,FALSE)</f>
        <v>PASAMAR HERRERO, ROCIO</v>
      </c>
      <c r="E37" s="43"/>
      <c r="F37" s="37" t="s">
        <v>73</v>
      </c>
      <c r="G37" s="32"/>
      <c r="H37" t="s">
        <v>195</v>
      </c>
    </row>
    <row r="38" spans="3:9" ht="15.75" customHeight="1" thickBot="1">
      <c r="C38" s="59">
        <v>73</v>
      </c>
      <c r="D38" s="48" t="str">
        <f>VLOOKUP(C38,INSCRIPCIÓN!$A$5:$F$67,2,FALSE)&amp;", "&amp;VLOOKUP(C38,INSCRIPCIÓN!$A$5:$F$67,3,FALSE)</f>
        <v>BELLE ANCHELERGUES, ITZIAR</v>
      </c>
      <c r="E38" s="43"/>
      <c r="F38" s="37" t="s">
        <v>74</v>
      </c>
      <c r="G38" s="32"/>
      <c r="H38" t="s">
        <v>194</v>
      </c>
    </row>
    <row r="39" spans="3:9" ht="15.75" customHeight="1" thickBot="1">
      <c r="C39" s="59">
        <v>63</v>
      </c>
      <c r="D39" s="48" t="str">
        <f>VLOOKUP(C39,INSCRIPCIÓN!$A$5:$F$67,2,FALSE)&amp;", "&amp;VLOOKUP(C39,INSCRIPCIÓN!$A$5:$F$67,3,FALSE)</f>
        <v>CHINORIAS OTIN, ALBA</v>
      </c>
      <c r="E39" s="43"/>
      <c r="F39" s="37" t="s">
        <v>75</v>
      </c>
      <c r="G39" s="32"/>
      <c r="H39" t="s">
        <v>194</v>
      </c>
    </row>
    <row r="40" spans="3:9" ht="15.75" customHeight="1" thickBot="1">
      <c r="C40" s="59">
        <v>74</v>
      </c>
      <c r="D40" s="48" t="str">
        <f>VLOOKUP(C40,INSCRIPCIÓN!$A$5:$F$67,2,FALSE)&amp;", "&amp;VLOOKUP(C40,INSCRIPCIÓN!$A$5:$F$67,3,FALSE)</f>
        <v>GONZALEZ BORIA, PAULA</v>
      </c>
      <c r="E40" s="43"/>
      <c r="F40" s="37" t="s">
        <v>77</v>
      </c>
      <c r="G40" s="32"/>
      <c r="H40" t="s">
        <v>196</v>
      </c>
    </row>
    <row r="41" spans="3:9" ht="15.75" customHeight="1" thickBot="1">
      <c r="C41" s="29" t="s">
        <v>67</v>
      </c>
      <c r="D41" s="60" t="s">
        <v>3</v>
      </c>
      <c r="E41" s="43"/>
      <c r="F41" s="29" t="s">
        <v>67</v>
      </c>
      <c r="G41" s="60" t="s">
        <v>1</v>
      </c>
    </row>
    <row r="42" spans="3:9" ht="15.75" customHeight="1" thickBot="1">
      <c r="C42" s="32">
        <v>75</v>
      </c>
      <c r="D42" s="48" t="str">
        <f>VLOOKUP(C42,INSCRIPCIÓN!$A$5:$F$67,2,FALSE)&amp;", "&amp;VLOOKUP(C42,INSCRIPCIÓN!$A$5:$F$67,3,FALSE)</f>
        <v>LOSTAO SIERRA, LUCIA</v>
      </c>
      <c r="E42" s="43"/>
      <c r="F42" s="37" t="s">
        <v>72</v>
      </c>
      <c r="G42" s="32"/>
      <c r="H42" s="50" t="s">
        <v>195</v>
      </c>
    </row>
    <row r="43" spans="3:9" ht="15.75" customHeight="1" thickBot="1">
      <c r="C43" s="32">
        <v>11</v>
      </c>
      <c r="D43" s="48" t="str">
        <f>VLOOKUP(C43,INSCRIPCIÓN!$A$5:$F$67,2,FALSE)&amp;", "&amp;VLOOKUP(C43,INSCRIPCIÓN!$A$5:$F$67,3,FALSE)</f>
        <v>CASTELLOR, DANIELA</v>
      </c>
      <c r="E43" s="43"/>
      <c r="F43" s="37" t="s">
        <v>73</v>
      </c>
      <c r="G43" s="32"/>
      <c r="H43" t="s">
        <v>195</v>
      </c>
    </row>
    <row r="44" spans="3:9" ht="15.75" customHeight="1" thickBot="1">
      <c r="C44" s="32">
        <v>68</v>
      </c>
      <c r="D44" s="48" t="str">
        <f>VLOOKUP(C44,INSCRIPCIÓN!$A$5:$F$67,2,FALSE)&amp;", "&amp;VLOOKUP(C44,INSCRIPCIÓN!$A$5:$F$67,3,FALSE)</f>
        <v>CANCER ZAMORA, AROA</v>
      </c>
      <c r="E44" s="43"/>
      <c r="F44" s="37" t="s">
        <v>74</v>
      </c>
      <c r="G44" s="32"/>
      <c r="H44" t="s">
        <v>194</v>
      </c>
    </row>
    <row r="45" spans="3:9" ht="15.75" customHeight="1" thickBot="1">
      <c r="C45" s="32">
        <v>76</v>
      </c>
      <c r="D45" s="48" t="str">
        <f>VLOOKUP(C45,INSCRIPCIÓN!$A$5:$F$67,2,FALSE)&amp;", "&amp;VLOOKUP(C45,INSCRIPCIÓN!$A$5:$F$67,3,FALSE)</f>
        <v>SEBASTIAN CABRERIZO, ITZEL</v>
      </c>
      <c r="E45" s="43"/>
      <c r="F45" s="37" t="s">
        <v>75</v>
      </c>
      <c r="G45" s="32"/>
      <c r="H45" t="s">
        <v>194</v>
      </c>
    </row>
    <row r="46" spans="3:9" ht="15.75" customHeight="1" thickBot="1">
      <c r="C46" s="32">
        <v>72</v>
      </c>
      <c r="D46" s="48" t="str">
        <f>VLOOKUP(C46,INSCRIPCIÓN!$A$5:$F$67,2,FALSE)&amp;", "&amp;VLOOKUP(C46,INSCRIPCIÓN!$A$5:$F$67,3,FALSE)</f>
        <v>ALONSO DE CEA, ALBA</v>
      </c>
      <c r="E46" s="43"/>
      <c r="F46" s="37" t="s">
        <v>77</v>
      </c>
      <c r="G46" s="32"/>
      <c r="H46" t="s">
        <v>196</v>
      </c>
    </row>
    <row r="47" spans="3:9" ht="15.75" customHeight="1" thickBot="1">
      <c r="C47" s="30" t="s">
        <v>68</v>
      </c>
      <c r="D47" s="74" t="s">
        <v>3</v>
      </c>
      <c r="E47" s="43"/>
      <c r="F47" s="30" t="s">
        <v>68</v>
      </c>
      <c r="G47" s="74" t="s">
        <v>1</v>
      </c>
    </row>
    <row r="48" spans="3:9" ht="15.75" customHeight="1" thickBot="1">
      <c r="C48" s="32">
        <v>77</v>
      </c>
      <c r="D48" s="48" t="str">
        <f>VLOOKUP(C48,INSCRIPCIÓN!$A$5:$F$67,2,FALSE)&amp;", "&amp;VLOOKUP(C48,INSCRIPCIÓN!$A$5:$F$67,3,FALSE)</f>
        <v>LECINA NAVAS, LUCIA</v>
      </c>
      <c r="E48" s="43"/>
      <c r="F48" s="37" t="s">
        <v>72</v>
      </c>
      <c r="G48" s="32"/>
      <c r="H48" s="50" t="s">
        <v>195</v>
      </c>
    </row>
    <row r="49" spans="2:11" ht="15.75" customHeight="1" thickBot="1">
      <c r="C49" s="32">
        <v>78</v>
      </c>
      <c r="D49" s="48" t="str">
        <f>VLOOKUP(C49,INSCRIPCIÓN!$A$5:$F$67,2,FALSE)&amp;", "&amp;VLOOKUP(C49,INSCRIPCIÓN!$A$5:$F$67,3,FALSE)</f>
        <v>PEGUERO MESA, DANIELA</v>
      </c>
      <c r="E49" s="43"/>
      <c r="F49" s="37" t="s">
        <v>73</v>
      </c>
      <c r="G49" s="32"/>
      <c r="H49" t="s">
        <v>195</v>
      </c>
    </row>
    <row r="50" spans="2:11" ht="15.75" customHeight="1" thickBot="1">
      <c r="C50" s="32">
        <v>66</v>
      </c>
      <c r="D50" s="48" t="str">
        <f>VLOOKUP(C50,INSCRIPCIÓN!$A$5:$F$67,2,FALSE)&amp;", "&amp;VLOOKUP(C50,INSCRIPCIÓN!$A$5:$F$67,3,FALSE)</f>
        <v>PAÑO BOBE, LUCIA</v>
      </c>
      <c r="E50" s="43"/>
      <c r="F50" s="37" t="s">
        <v>74</v>
      </c>
      <c r="G50" s="32"/>
      <c r="H50" t="s">
        <v>194</v>
      </c>
    </row>
    <row r="51" spans="2:11" ht="15.75" customHeight="1" thickBot="1">
      <c r="C51" s="32">
        <v>65</v>
      </c>
      <c r="D51" s="48" t="str">
        <f>VLOOKUP(C51,INSCRIPCIÓN!$A$5:$F$67,2,FALSE)&amp;", "&amp;VLOOKUP(C51,INSCRIPCIÓN!$A$5:$F$67,3,FALSE)</f>
        <v>GIL VALENZUELA, DANIELA AMOR</v>
      </c>
      <c r="E51" s="43"/>
      <c r="F51" s="37" t="s">
        <v>75</v>
      </c>
      <c r="G51" s="32"/>
      <c r="H51" t="s">
        <v>194</v>
      </c>
    </row>
    <row r="52" spans="2:11" ht="15.75" customHeight="1" thickBot="1">
      <c r="C52" s="32">
        <v>69</v>
      </c>
      <c r="D52" s="48" t="str">
        <f>VLOOKUP(C52,INSCRIPCIÓN!$A$5:$F$67,2,FALSE)&amp;", "&amp;VLOOKUP(C52,INSCRIPCIÓN!$A$5:$F$67,3,FALSE)</f>
        <v>GARCIA GABASA, MARTINA</v>
      </c>
      <c r="E52" s="43"/>
      <c r="F52" s="37" t="s">
        <v>77</v>
      </c>
      <c r="G52" s="32"/>
      <c r="H52" t="s">
        <v>196</v>
      </c>
    </row>
    <row r="53" spans="2:11" ht="15.75" customHeight="1" thickBot="1">
      <c r="C53" s="32">
        <v>6</v>
      </c>
      <c r="D53" s="48" t="str">
        <f>VLOOKUP(C53,INSCRIPCIÓN!$A$5:$F$67,2,FALSE)&amp;", "&amp;VLOOKUP(C53,INSCRIPCIÓN!$A$5:$F$67,3,FALSE)</f>
        <v>LOWEL, ISMAEL</v>
      </c>
      <c r="E53" s="43"/>
      <c r="F53" s="37" t="s">
        <v>78</v>
      </c>
      <c r="G53" s="32"/>
      <c r="H53" t="s">
        <v>196</v>
      </c>
    </row>
    <row r="55" spans="2:11" ht="15.75" customHeight="1">
      <c r="C55" s="43"/>
      <c r="D55" s="43"/>
      <c r="E55" s="43"/>
      <c r="F55" s="43"/>
      <c r="G55" s="43"/>
      <c r="H55" s="43"/>
    </row>
    <row r="56" spans="2:11" ht="15.75" customHeight="1" thickBot="1">
      <c r="C56" s="27" t="s">
        <v>76</v>
      </c>
      <c r="D56" s="40"/>
      <c r="I56" s="39" t="s">
        <v>182</v>
      </c>
      <c r="J56" s="41"/>
    </row>
    <row r="57" spans="2:11" ht="15.75" customHeight="1" thickBot="1">
      <c r="B57" s="43">
        <v>8</v>
      </c>
      <c r="C57" s="30" t="s">
        <v>196</v>
      </c>
      <c r="D57" s="74" t="s">
        <v>3</v>
      </c>
      <c r="E57" s="43"/>
      <c r="F57" s="30" t="s">
        <v>196</v>
      </c>
      <c r="G57" s="74" t="s">
        <v>1</v>
      </c>
      <c r="H57" s="43"/>
      <c r="I57" s="47" t="s">
        <v>71</v>
      </c>
      <c r="J57" s="44" t="s">
        <v>1</v>
      </c>
      <c r="K57" s="44" t="s">
        <v>56</v>
      </c>
    </row>
    <row r="58" spans="2:11" ht="15.75" customHeight="1" thickBot="1">
      <c r="C58" s="32">
        <f>G40</f>
        <v>0</v>
      </c>
      <c r="D58" s="48" t="e">
        <f>VLOOKUP(C58,INSCRIPCIÓN!$A$5:$F$67,2,FALSE)&amp;", "&amp;VLOOKUP(C58,INSCRIPCIÓN!$A$5:$F$67,3,FALSE)</f>
        <v>#N/A</v>
      </c>
      <c r="E58" s="43"/>
      <c r="F58" s="37" t="s">
        <v>72</v>
      </c>
      <c r="G58" s="32"/>
      <c r="H58" s="43"/>
      <c r="I58" s="37" t="s">
        <v>72</v>
      </c>
      <c r="J58" s="32"/>
      <c r="K58" s="32">
        <v>15</v>
      </c>
    </row>
    <row r="59" spans="2:11" ht="15.75" customHeight="1" thickBot="1">
      <c r="C59" s="32">
        <f>G46</f>
        <v>0</v>
      </c>
      <c r="D59" s="48" t="e">
        <f>VLOOKUP(C59,INSCRIPCIÓN!$A$5:$F$67,2,FALSE)&amp;", "&amp;VLOOKUP(C59,INSCRIPCIÓN!$A$5:$F$67,3,FALSE)</f>
        <v>#N/A</v>
      </c>
      <c r="E59" s="43"/>
      <c r="F59" s="37" t="s">
        <v>73</v>
      </c>
      <c r="G59" s="32"/>
      <c r="H59" s="43"/>
      <c r="I59" s="37" t="s">
        <v>73</v>
      </c>
      <c r="J59" s="32"/>
      <c r="K59" s="32">
        <v>14</v>
      </c>
    </row>
    <row r="60" spans="2:11" ht="15.75" customHeight="1" thickBot="1">
      <c r="C60" s="32">
        <f>G52</f>
        <v>0</v>
      </c>
      <c r="D60" s="48" t="e">
        <f>VLOOKUP(C60,INSCRIPCIÓN!$A$5:$F$67,2,FALSE)&amp;", "&amp;VLOOKUP(C60,INSCRIPCIÓN!$A$5:$F$67,3,FALSE)</f>
        <v>#N/A</v>
      </c>
      <c r="E60" s="43"/>
      <c r="F60" s="37" t="s">
        <v>74</v>
      </c>
      <c r="G60" s="32"/>
      <c r="H60" s="43"/>
      <c r="I60" s="37" t="s">
        <v>74</v>
      </c>
      <c r="J60" s="32"/>
      <c r="K60" s="32">
        <v>13</v>
      </c>
    </row>
    <row r="61" spans="2:11" ht="15.75" customHeight="1" thickBot="1">
      <c r="C61" s="32">
        <f>G53</f>
        <v>0</v>
      </c>
      <c r="D61" s="48" t="e">
        <f>VLOOKUP(C61,INSCRIPCIÓN!$A$5:$F$67,2,FALSE)&amp;", "&amp;VLOOKUP(C61,INSCRIPCIÓN!$A$5:$F$67,3,FALSE)</f>
        <v>#N/A</v>
      </c>
      <c r="E61" s="43"/>
      <c r="F61" s="37" t="s">
        <v>75</v>
      </c>
      <c r="G61" s="32"/>
      <c r="H61" s="43"/>
      <c r="I61" s="37" t="s">
        <v>75</v>
      </c>
      <c r="J61" s="32"/>
      <c r="K61" s="32">
        <v>12</v>
      </c>
    </row>
    <row r="62" spans="2:11" ht="15.75" customHeight="1" thickBot="1">
      <c r="C62" s="47" t="s">
        <v>194</v>
      </c>
      <c r="D62" s="44" t="s">
        <v>3</v>
      </c>
      <c r="E62" s="43"/>
      <c r="F62" s="47" t="s">
        <v>194</v>
      </c>
      <c r="G62" s="44" t="s">
        <v>1</v>
      </c>
      <c r="H62" s="43"/>
      <c r="I62" s="37" t="s">
        <v>77</v>
      </c>
      <c r="J62" s="32"/>
      <c r="K62" s="32">
        <v>11</v>
      </c>
    </row>
    <row r="63" spans="2:11" ht="15.75" customHeight="1" thickBot="1">
      <c r="C63" s="32">
        <f>G38</f>
        <v>0</v>
      </c>
      <c r="D63" s="48" t="e">
        <f>VLOOKUP(C63,INSCRIPCIÓN!$A$5:$F$67,2,FALSE)&amp;", "&amp;VLOOKUP(C63,INSCRIPCIÓN!$A$5:$F$67,3,FALSE)</f>
        <v>#N/A</v>
      </c>
      <c r="E63" s="43"/>
      <c r="F63" s="37" t="s">
        <v>72</v>
      </c>
      <c r="G63" s="32"/>
      <c r="H63" s="43"/>
      <c r="I63" s="37" t="s">
        <v>78</v>
      </c>
      <c r="J63" s="32"/>
      <c r="K63" s="32">
        <v>10</v>
      </c>
    </row>
    <row r="64" spans="2:11" ht="15.75" customHeight="1" thickBot="1">
      <c r="C64" s="32">
        <f>G44</f>
        <v>0</v>
      </c>
      <c r="D64" s="48" t="e">
        <f>VLOOKUP(C64,INSCRIPCIÓN!$A$5:$F$67,2,FALSE)&amp;", "&amp;VLOOKUP(C64,INSCRIPCIÓN!$A$5:$F$67,3,FALSE)</f>
        <v>#N/A</v>
      </c>
      <c r="E64" s="43"/>
      <c r="F64" s="37" t="s">
        <v>73</v>
      </c>
      <c r="G64" s="32"/>
      <c r="H64" s="43"/>
      <c r="I64" s="37" t="s">
        <v>79</v>
      </c>
      <c r="J64" s="32"/>
      <c r="K64" s="32">
        <v>9</v>
      </c>
    </row>
    <row r="65" spans="2:11" ht="15.75" customHeight="1" thickBot="1">
      <c r="C65" s="32">
        <f>G50</f>
        <v>0</v>
      </c>
      <c r="D65" s="48" t="e">
        <f>VLOOKUP(C65,INSCRIPCIÓN!$A$5:$F$67,2,FALSE)&amp;", "&amp;VLOOKUP(C65,INSCRIPCIÓN!$A$5:$F$67,3,FALSE)</f>
        <v>#N/A</v>
      </c>
      <c r="E65" s="43"/>
      <c r="F65" s="37" t="s">
        <v>74</v>
      </c>
      <c r="G65" s="32"/>
      <c r="H65" s="43"/>
      <c r="I65" s="37" t="s">
        <v>80</v>
      </c>
      <c r="J65" s="32"/>
      <c r="K65" s="32">
        <v>8</v>
      </c>
    </row>
    <row r="66" spans="2:11" ht="15.75" customHeight="1" thickBot="1">
      <c r="C66" s="32">
        <f>G39</f>
        <v>0</v>
      </c>
      <c r="D66" s="48" t="e">
        <f>VLOOKUP(C66,INSCRIPCIÓN!$A$5:$F$67,2,FALSE)&amp;", "&amp;VLOOKUP(C66,INSCRIPCIÓN!$A$5:$F$67,3,FALSE)</f>
        <v>#N/A</v>
      </c>
      <c r="E66" s="43"/>
      <c r="F66" s="37" t="s">
        <v>75</v>
      </c>
      <c r="G66" s="32"/>
      <c r="H66" s="43"/>
      <c r="I66" s="37" t="s">
        <v>81</v>
      </c>
      <c r="J66" s="32"/>
      <c r="K66" s="32">
        <v>7</v>
      </c>
    </row>
    <row r="67" spans="2:11" ht="15.75" customHeight="1" thickBot="1">
      <c r="C67" s="32">
        <f>G45</f>
        <v>0</v>
      </c>
      <c r="D67" s="48" t="e">
        <f>VLOOKUP(C67,INSCRIPCIÓN!$A$5:$F$67,2,FALSE)&amp;", "&amp;VLOOKUP(C67,INSCRIPCIÓN!$A$5:$F$67,3,FALSE)</f>
        <v>#N/A</v>
      </c>
      <c r="E67" s="43"/>
      <c r="F67" s="37" t="s">
        <v>77</v>
      </c>
      <c r="G67" s="32"/>
      <c r="H67" s="43"/>
      <c r="I67" s="37" t="s">
        <v>82</v>
      </c>
      <c r="J67" s="32"/>
      <c r="K67" s="32">
        <v>6</v>
      </c>
    </row>
    <row r="68" spans="2:11" ht="15.75" customHeight="1" thickBot="1">
      <c r="C68" s="32">
        <f>G51</f>
        <v>0</v>
      </c>
      <c r="D68" s="48" t="e">
        <f>VLOOKUP(C68,INSCRIPCIÓN!$A$5:$F$67,2,FALSE)&amp;", "&amp;VLOOKUP(C68,INSCRIPCIÓN!$A$5:$F$67,3,FALSE)</f>
        <v>#N/A</v>
      </c>
      <c r="E68" s="43"/>
      <c r="F68" s="37" t="s">
        <v>78</v>
      </c>
      <c r="G68" s="32"/>
      <c r="H68" s="43"/>
      <c r="I68" s="37" t="s">
        <v>83</v>
      </c>
      <c r="J68" s="32"/>
      <c r="K68" s="32">
        <v>5</v>
      </c>
    </row>
    <row r="69" spans="2:11" ht="15.75" customHeight="1" thickBot="1">
      <c r="C69" s="29" t="s">
        <v>195</v>
      </c>
      <c r="D69" s="60" t="s">
        <v>3</v>
      </c>
      <c r="E69" s="43"/>
      <c r="F69" s="29" t="s">
        <v>195</v>
      </c>
      <c r="G69" s="60" t="s">
        <v>1</v>
      </c>
      <c r="H69" s="43"/>
      <c r="I69" s="37" t="s">
        <v>119</v>
      </c>
      <c r="J69" s="32"/>
      <c r="K69" s="32">
        <v>4</v>
      </c>
    </row>
    <row r="70" spans="2:11" ht="15.75" customHeight="1" thickBot="1">
      <c r="C70" s="32">
        <f>G36</f>
        <v>0</v>
      </c>
      <c r="D70" s="48" t="e">
        <f>VLOOKUP(C70,INSCRIPCIÓN!$A$5:$F$67,2,FALSE)&amp;", "&amp;VLOOKUP(C70,INSCRIPCIÓN!$A$5:$F$67,3,FALSE)</f>
        <v>#N/A</v>
      </c>
      <c r="E70" s="43"/>
      <c r="F70" s="37" t="s">
        <v>72</v>
      </c>
      <c r="G70" s="32"/>
      <c r="H70" s="43"/>
      <c r="I70" s="37" t="s">
        <v>201</v>
      </c>
      <c r="J70" s="32"/>
      <c r="K70" s="32">
        <v>3</v>
      </c>
    </row>
    <row r="71" spans="2:11" ht="15.75" customHeight="1" thickBot="1">
      <c r="C71" s="32">
        <f>G42</f>
        <v>0</v>
      </c>
      <c r="D71" s="48" t="e">
        <f>VLOOKUP(C71,INSCRIPCIÓN!$A$5:$F$67,2,FALSE)&amp;", "&amp;VLOOKUP(C71,INSCRIPCIÓN!$A$5:$F$67,3,FALSE)</f>
        <v>#N/A</v>
      </c>
      <c r="E71" s="43"/>
      <c r="F71" s="37" t="s">
        <v>73</v>
      </c>
      <c r="G71" s="32"/>
      <c r="H71" s="43"/>
      <c r="I71" s="37" t="s">
        <v>269</v>
      </c>
      <c r="J71" s="32"/>
      <c r="K71" s="32">
        <v>2</v>
      </c>
    </row>
    <row r="72" spans="2:11" ht="15.75" customHeight="1" thickBot="1">
      <c r="C72" s="32">
        <f>G48</f>
        <v>0</v>
      </c>
      <c r="D72" s="48" t="e">
        <f>VLOOKUP(C72,INSCRIPCIÓN!$A$5:$F$67,2,FALSE)&amp;", "&amp;VLOOKUP(C72,INSCRIPCIÓN!$A$5:$F$67,3,FALSE)</f>
        <v>#N/A</v>
      </c>
      <c r="E72" s="43"/>
      <c r="F72" s="37" t="s">
        <v>74</v>
      </c>
      <c r="G72" s="32"/>
      <c r="H72" s="43"/>
      <c r="I72" s="37" t="s">
        <v>270</v>
      </c>
      <c r="J72" s="32"/>
      <c r="K72" s="32">
        <v>1</v>
      </c>
    </row>
    <row r="73" spans="2:11" ht="15.75" customHeight="1" thickBot="1">
      <c r="C73" s="32">
        <f>G37</f>
        <v>0</v>
      </c>
      <c r="D73" s="48" t="e">
        <f>VLOOKUP(C73,INSCRIPCIÓN!$A$5:$F$67,2,FALSE)&amp;", "&amp;VLOOKUP(C73,INSCRIPCIÓN!$A$5:$F$67,3,FALSE)</f>
        <v>#N/A</v>
      </c>
      <c r="E73" s="43"/>
      <c r="F73" s="37" t="s">
        <v>75</v>
      </c>
      <c r="G73" s="32"/>
      <c r="H73" s="43"/>
      <c r="I73" s="39" t="s">
        <v>186</v>
      </c>
      <c r="J73" s="41"/>
    </row>
    <row r="74" spans="2:11" ht="15.75" customHeight="1" thickBot="1">
      <c r="C74" s="32">
        <f>G43</f>
        <v>0</v>
      </c>
      <c r="D74" s="48" t="e">
        <f>VLOOKUP(C74,INSCRIPCIÓN!$A$5:$F$67,2,FALSE)&amp;", "&amp;VLOOKUP(C74,INSCRIPCIÓN!$A$5:$F$67,3,FALSE)</f>
        <v>#N/A</v>
      </c>
      <c r="E74" s="43"/>
      <c r="F74" s="37" t="s">
        <v>77</v>
      </c>
      <c r="G74" s="32"/>
      <c r="H74" s="43"/>
      <c r="I74" s="47" t="s">
        <v>71</v>
      </c>
      <c r="J74" s="44" t="s">
        <v>1</v>
      </c>
      <c r="K74" s="44" t="s">
        <v>56</v>
      </c>
    </row>
    <row r="75" spans="2:11" ht="15.75" customHeight="1" thickBot="1">
      <c r="C75" s="32">
        <f>G49</f>
        <v>0</v>
      </c>
      <c r="D75" s="48" t="e">
        <f>VLOOKUP(C75,INSCRIPCIÓN!$A$5:$F$67,2,FALSE)&amp;", "&amp;VLOOKUP(C75,INSCRIPCIÓN!$A$5:$F$67,3,FALSE)</f>
        <v>#N/A</v>
      </c>
      <c r="E75" s="43"/>
      <c r="F75" s="37" t="s">
        <v>78</v>
      </c>
      <c r="G75" s="32"/>
      <c r="H75" s="43"/>
      <c r="I75" s="37" t="s">
        <v>72</v>
      </c>
      <c r="J75" s="32"/>
      <c r="K75" s="32">
        <v>1</v>
      </c>
    </row>
    <row r="76" spans="2:11" ht="15.75" customHeight="1" thickBot="1"/>
    <row r="77" spans="2:11" ht="15.75" customHeight="1" thickBot="1">
      <c r="B77" s="43">
        <v>3</v>
      </c>
      <c r="C77" s="181" t="str">
        <f>UPPER(VLOOKUP(B77,'Orden Carreras'!C:K,2,FALSE)&amp;" "&amp;VLOOKUP(B77,'Orden Carreras'!C:K,3,FALSE)&amp;" "&amp;VLOOKUP(B77,'Orden Carreras'!C:K,4,FALSE))</f>
        <v>INFANTIL FEMENINO 1000M</v>
      </c>
      <c r="D77" s="182"/>
      <c r="E77" s="182"/>
      <c r="F77" s="182"/>
      <c r="G77" s="183"/>
    </row>
    <row r="78" spans="2:11" ht="15.75" customHeight="1" thickBot="1">
      <c r="C78" s="184" t="str">
        <f>UPPER(VLOOKUP(B77,'Orden Carreras'!C:K,7,FALSE)&amp;" "&amp;IF(VLOOKUP(B77,'Orden Carreras'!C:K,3,FALSE)="Femenino","Patinadoras","Patinadores")&amp;"|"&amp;VLOOKUP(B77,'Orden Carreras'!C:K,8,FALSE)&amp;"|"&amp;VLOOKUP(B77,'Orden Carreras'!C:K,9,FALSE))</f>
        <v>15 PATINADORAS|3 SERIES|2 PRIMEROS A FINAL A, 3 Y 4 FINAL B, RESTO FINAL C</v>
      </c>
      <c r="D78" s="185"/>
      <c r="E78" s="185"/>
      <c r="F78" s="185"/>
      <c r="G78" s="186"/>
    </row>
    <row r="79" spans="2:11" ht="15.75" customHeight="1" thickBot="1">
      <c r="C79" s="39" t="s">
        <v>76</v>
      </c>
      <c r="D79" s="41"/>
      <c r="F79" s="39"/>
      <c r="G79" s="41"/>
    </row>
    <row r="80" spans="2:11" ht="15.75" customHeight="1" thickBot="1">
      <c r="C80" s="47" t="s">
        <v>66</v>
      </c>
      <c r="D80" s="44" t="s">
        <v>3</v>
      </c>
      <c r="E80" s="43"/>
      <c r="F80" s="47" t="s">
        <v>66</v>
      </c>
      <c r="G80" s="44" t="s">
        <v>1</v>
      </c>
    </row>
    <row r="81" spans="3:9" ht="15.75" customHeight="1" thickBot="1">
      <c r="C81" s="59">
        <v>87</v>
      </c>
      <c r="D81" s="48" t="str">
        <f>VLOOKUP(C81,INSCRIPCIÓN!$A$5:$F$67,2,FALSE)&amp;", "&amp;VLOOKUP(C81,INSCRIPCIÓN!$A$5:$F$67,3,FALSE)</f>
        <v>GARCIA PASCUAL, ARIADNA</v>
      </c>
      <c r="E81" s="43"/>
      <c r="F81" s="37" t="s">
        <v>72</v>
      </c>
      <c r="G81" s="32"/>
      <c r="H81" s="50" t="s">
        <v>195</v>
      </c>
      <c r="I81" s="50"/>
    </row>
    <row r="82" spans="3:9" ht="15.75" customHeight="1" thickBot="1">
      <c r="C82" s="59">
        <v>88</v>
      </c>
      <c r="D82" s="48" t="str">
        <f>VLOOKUP(C82,INSCRIPCIÓN!$A$5:$F$67,2,FALSE)&amp;", "&amp;VLOOKUP(C82,INSCRIPCIÓN!$A$5:$F$67,3,FALSE)</f>
        <v>GONZALVO HERNANDEZ, JULIA</v>
      </c>
      <c r="E82" s="43"/>
      <c r="F82" s="37" t="s">
        <v>73</v>
      </c>
      <c r="G82" s="32"/>
      <c r="H82" t="s">
        <v>195</v>
      </c>
    </row>
    <row r="83" spans="3:9" ht="15.75" customHeight="1" thickBot="1">
      <c r="C83" s="59">
        <v>85</v>
      </c>
      <c r="D83" s="48" t="str">
        <f>VLOOKUP(C83,INSCRIPCIÓN!$A$5:$F$67,2,FALSE)&amp;", "&amp;VLOOKUP(C83,INSCRIPCIÓN!$A$5:$F$67,3,FALSE)</f>
        <v>MOLINA CONTE , CARLA</v>
      </c>
      <c r="E83" s="43"/>
      <c r="F83" s="37" t="s">
        <v>74</v>
      </c>
      <c r="G83" s="32"/>
      <c r="H83" t="s">
        <v>194</v>
      </c>
    </row>
    <row r="84" spans="3:9" ht="15.75" customHeight="1" thickBot="1">
      <c r="C84" s="59">
        <v>89</v>
      </c>
      <c r="D84" s="48" t="str">
        <f>VLOOKUP(C84,INSCRIPCIÓN!$A$5:$F$67,2,FALSE)&amp;", "&amp;VLOOKUP(C84,INSCRIPCIÓN!$A$5:$F$67,3,FALSE)</f>
        <v>LOSTAO SIERRA, ALBA</v>
      </c>
      <c r="E84" s="43"/>
      <c r="F84" s="37" t="s">
        <v>75</v>
      </c>
      <c r="G84" s="32"/>
      <c r="H84" t="s">
        <v>194</v>
      </c>
    </row>
    <row r="85" spans="3:9" ht="15.75" customHeight="1" thickBot="1">
      <c r="C85" s="59">
        <v>93</v>
      </c>
      <c r="D85" s="48" t="str">
        <f>VLOOKUP(C85,INSCRIPCIÓN!$A$5:$F$67,2,FALSE)&amp;", "&amp;VLOOKUP(C85,INSCRIPCIÓN!$A$5:$F$67,3,FALSE)</f>
        <v>SUSIN SALGUERO, ALBA</v>
      </c>
      <c r="E85" s="43"/>
      <c r="F85" s="37" t="s">
        <v>77</v>
      </c>
      <c r="G85" s="32"/>
      <c r="H85" t="s">
        <v>196</v>
      </c>
    </row>
    <row r="86" spans="3:9" ht="15.75" customHeight="1" thickBot="1">
      <c r="C86" s="29" t="s">
        <v>67</v>
      </c>
      <c r="D86" s="60" t="s">
        <v>3</v>
      </c>
      <c r="E86" s="43"/>
      <c r="F86" s="29" t="s">
        <v>67</v>
      </c>
      <c r="G86" s="60" t="s">
        <v>1</v>
      </c>
    </row>
    <row r="87" spans="3:9" ht="15.75" customHeight="1" thickBot="1">
      <c r="C87" s="32">
        <v>80</v>
      </c>
      <c r="D87" s="48" t="str">
        <f>VLOOKUP(C87,INSCRIPCIÓN!$A$5:$F$67,2,FALSE)&amp;", "&amp;VLOOKUP(C87,INSCRIPCIÓN!$A$5:$F$67,3,FALSE)</f>
        <v>BARRAGAN MORENO, SAMARA</v>
      </c>
      <c r="E87" s="43"/>
      <c r="F87" s="37" t="s">
        <v>72</v>
      </c>
      <c r="G87" s="32"/>
      <c r="H87" s="50" t="s">
        <v>195</v>
      </c>
    </row>
    <row r="88" spans="3:9" ht="15.75" customHeight="1" thickBot="1">
      <c r="C88" s="32">
        <v>86</v>
      </c>
      <c r="D88" s="48" t="str">
        <f>VLOOKUP(C88,INSCRIPCIÓN!$A$5:$F$67,2,FALSE)&amp;", "&amp;VLOOKUP(C88,INSCRIPCIÓN!$A$5:$F$67,3,FALSE)</f>
        <v>ALTABA FRAJ, AITANA</v>
      </c>
      <c r="E88" s="43"/>
      <c r="F88" s="37" t="s">
        <v>73</v>
      </c>
      <c r="G88" s="32"/>
      <c r="H88" t="s">
        <v>195</v>
      </c>
    </row>
    <row r="89" spans="3:9" ht="15.75" customHeight="1" thickBot="1">
      <c r="C89" s="32">
        <v>83</v>
      </c>
      <c r="D89" s="48" t="str">
        <f>VLOOKUP(C89,INSCRIPCIÓN!$A$5:$F$67,2,FALSE)&amp;", "&amp;VLOOKUP(C89,INSCRIPCIÓN!$A$5:$F$67,3,FALSE)</f>
        <v>HERNANDEZ CAPAPE, LAURA</v>
      </c>
      <c r="E89" s="43"/>
      <c r="F89" s="37" t="s">
        <v>74</v>
      </c>
      <c r="G89" s="32"/>
      <c r="H89" t="s">
        <v>194</v>
      </c>
    </row>
    <row r="90" spans="3:9" ht="15.75" customHeight="1" thickBot="1">
      <c r="C90" s="32">
        <v>92</v>
      </c>
      <c r="D90" s="48" t="str">
        <f>VLOOKUP(C90,INSCRIPCIÓN!$A$5:$F$67,2,FALSE)&amp;", "&amp;VLOOKUP(C90,INSCRIPCIÓN!$A$5:$F$67,3,FALSE)</f>
        <v>SARRATE OANCEA, VALENTINA</v>
      </c>
      <c r="E90" s="43"/>
      <c r="F90" s="37" t="s">
        <v>75</v>
      </c>
      <c r="G90" s="32"/>
      <c r="H90" t="s">
        <v>194</v>
      </c>
    </row>
    <row r="91" spans="3:9" ht="15.75" customHeight="1" thickBot="1">
      <c r="C91" s="32">
        <v>81</v>
      </c>
      <c r="D91" s="48" t="str">
        <f>VLOOKUP(C91,INSCRIPCIÓN!$A$5:$F$67,2,FALSE)&amp;", "&amp;VLOOKUP(C91,INSCRIPCIÓN!$A$5:$F$67,3,FALSE)</f>
        <v>BUENO CARRASCOSA, IRANZU</v>
      </c>
      <c r="E91" s="43"/>
      <c r="F91" s="37" t="s">
        <v>77</v>
      </c>
      <c r="G91" s="32"/>
      <c r="H91" t="s">
        <v>196</v>
      </c>
    </row>
    <row r="92" spans="3:9" ht="15.75" customHeight="1" thickBot="1">
      <c r="C92" s="30" t="s">
        <v>68</v>
      </c>
      <c r="D92" s="74" t="s">
        <v>3</v>
      </c>
      <c r="E92" s="43"/>
      <c r="F92" s="30" t="s">
        <v>68</v>
      </c>
      <c r="G92" s="74" t="s">
        <v>1</v>
      </c>
    </row>
    <row r="93" spans="3:9" ht="15.75" customHeight="1" thickBot="1">
      <c r="C93" s="32">
        <v>82</v>
      </c>
      <c r="D93" s="48" t="str">
        <f>VLOOKUP(C93,INSCRIPCIÓN!$A$5:$F$67,2,FALSE)&amp;", "&amp;VLOOKUP(C93,INSCRIPCIÓN!$A$5:$F$67,3,FALSE)</f>
        <v>CABRERO LAVILLA, MARIA</v>
      </c>
      <c r="E93" s="43"/>
      <c r="F93" s="37" t="s">
        <v>72</v>
      </c>
      <c r="G93" s="32"/>
      <c r="H93" s="50" t="s">
        <v>195</v>
      </c>
    </row>
    <row r="94" spans="3:9" ht="15.75" customHeight="1" thickBot="1">
      <c r="C94" s="32">
        <v>91</v>
      </c>
      <c r="D94" s="48" t="str">
        <f>VLOOKUP(C94,INSCRIPCIÓN!$A$5:$F$67,2,FALSE)&amp;", "&amp;VLOOKUP(C94,INSCRIPCIÓN!$A$5:$F$67,3,FALSE)</f>
        <v>FERRER BROTO, ADRIANA</v>
      </c>
      <c r="E94" s="43"/>
      <c r="F94" s="37" t="s">
        <v>73</v>
      </c>
      <c r="G94" s="32"/>
      <c r="H94" t="s">
        <v>195</v>
      </c>
    </row>
    <row r="95" spans="3:9" ht="15.75" customHeight="1" thickBot="1">
      <c r="C95" s="32">
        <v>90</v>
      </c>
      <c r="D95" s="48" t="str">
        <f>VLOOKUP(C95,INSCRIPCIÓN!$A$5:$F$67,2,FALSE)&amp;", "&amp;VLOOKUP(C95,INSCRIPCIÓN!$A$5:$F$67,3,FALSE)</f>
        <v>TRASOBARES LISBONA, PAULA</v>
      </c>
      <c r="E95" s="43"/>
      <c r="F95" s="37" t="s">
        <v>74</v>
      </c>
      <c r="G95" s="32"/>
      <c r="H95" t="s">
        <v>194</v>
      </c>
    </row>
    <row r="96" spans="3:9" ht="15.75" customHeight="1" thickBot="1">
      <c r="C96" s="32">
        <v>84</v>
      </c>
      <c r="D96" s="48" t="str">
        <f>VLOOKUP(C96,INSCRIPCIÓN!$A$5:$F$67,2,FALSE)&amp;", "&amp;VLOOKUP(C96,INSCRIPCIÓN!$A$5:$F$67,3,FALSE)</f>
        <v>CONDE LLOPIS, PAOLA</v>
      </c>
      <c r="E96" s="43"/>
      <c r="F96" s="37" t="s">
        <v>75</v>
      </c>
      <c r="G96" s="32"/>
      <c r="H96" t="s">
        <v>194</v>
      </c>
    </row>
    <row r="97" spans="2:9" ht="15.75" customHeight="1" thickBot="1">
      <c r="C97" s="32">
        <v>79</v>
      </c>
      <c r="D97" s="48" t="str">
        <f>VLOOKUP(C97,INSCRIPCIÓN!$A$5:$F$67,2,FALSE)&amp;", "&amp;VLOOKUP(C97,INSCRIPCIÓN!$A$5:$F$67,3,FALSE)</f>
        <v>AMARO CAPUZ, ESTELA</v>
      </c>
      <c r="E97" s="43"/>
      <c r="F97" s="37" t="s">
        <v>77</v>
      </c>
      <c r="G97" s="32"/>
      <c r="H97" t="s">
        <v>196</v>
      </c>
    </row>
    <row r="99" spans="2:9" ht="15.75" customHeight="1">
      <c r="C99" s="43"/>
      <c r="D99" s="43"/>
      <c r="E99" s="43"/>
      <c r="F99" s="43"/>
      <c r="G99" s="43"/>
      <c r="H99" s="43"/>
    </row>
    <row r="100" spans="2:9" ht="15.75" customHeight="1" thickBot="1">
      <c r="C100" s="27" t="s">
        <v>76</v>
      </c>
      <c r="D100" s="40"/>
    </row>
    <row r="101" spans="2:9" ht="15.75" customHeight="1" thickBot="1">
      <c r="B101" s="43">
        <v>9</v>
      </c>
      <c r="C101" s="30" t="s">
        <v>196</v>
      </c>
      <c r="D101" s="74" t="s">
        <v>3</v>
      </c>
      <c r="E101" s="43"/>
      <c r="F101" s="30" t="s">
        <v>196</v>
      </c>
      <c r="G101" s="74" t="s">
        <v>1</v>
      </c>
      <c r="H101" s="74" t="s">
        <v>56</v>
      </c>
      <c r="I101" s="74" t="s">
        <v>55</v>
      </c>
    </row>
    <row r="102" spans="2:9" ht="15.75" customHeight="1" thickBot="1">
      <c r="C102" s="32">
        <f>G85</f>
        <v>0</v>
      </c>
      <c r="D102" s="48" t="e">
        <f>VLOOKUP(C102,INSCRIPCIÓN!$A$5:$F$67,2,FALSE)&amp;", "&amp;VLOOKUP(C102,INSCRIPCIÓN!$A$5:$F$67,3,FALSE)</f>
        <v>#N/A</v>
      </c>
      <c r="E102" s="43"/>
      <c r="F102" s="37" t="s">
        <v>72</v>
      </c>
      <c r="G102" s="32"/>
      <c r="H102" s="32">
        <v>3</v>
      </c>
      <c r="I102" s="32">
        <v>13</v>
      </c>
    </row>
    <row r="103" spans="2:9" ht="15.75" customHeight="1" thickBot="1">
      <c r="C103" s="32">
        <f>G91</f>
        <v>0</v>
      </c>
      <c r="D103" s="48" t="e">
        <f>VLOOKUP(C103,INSCRIPCIÓN!$A$5:$F$67,2,FALSE)&amp;", "&amp;VLOOKUP(C103,INSCRIPCIÓN!$A$5:$F$67,3,FALSE)</f>
        <v>#N/A</v>
      </c>
      <c r="E103" s="43"/>
      <c r="F103" s="37" t="s">
        <v>73</v>
      </c>
      <c r="G103" s="32"/>
      <c r="H103" s="32">
        <v>2</v>
      </c>
      <c r="I103" s="32">
        <v>14</v>
      </c>
    </row>
    <row r="104" spans="2:9" ht="15.75" customHeight="1" thickBot="1">
      <c r="C104" s="32">
        <f>G97</f>
        <v>0</v>
      </c>
      <c r="D104" s="48" t="e">
        <f>VLOOKUP(C104,INSCRIPCIÓN!$A$5:$F$67,2,FALSE)&amp;", "&amp;VLOOKUP(C104,INSCRIPCIÓN!$A$5:$F$67,3,FALSE)</f>
        <v>#N/A</v>
      </c>
      <c r="E104" s="43"/>
      <c r="F104" s="37" t="s">
        <v>74</v>
      </c>
      <c r="G104" s="32"/>
      <c r="H104" s="32">
        <v>1</v>
      </c>
      <c r="I104" s="32">
        <v>15</v>
      </c>
    </row>
    <row r="105" spans="2:9" ht="15.75" customHeight="1" thickBot="1">
      <c r="C105" s="47" t="s">
        <v>194</v>
      </c>
      <c r="D105" s="44" t="s">
        <v>3</v>
      </c>
      <c r="E105" s="43"/>
      <c r="F105" s="47" t="s">
        <v>194</v>
      </c>
      <c r="G105" s="44" t="s">
        <v>1</v>
      </c>
      <c r="H105" s="44" t="s">
        <v>56</v>
      </c>
      <c r="I105" s="44" t="s">
        <v>55</v>
      </c>
    </row>
    <row r="106" spans="2:9" ht="15.75" customHeight="1" thickBot="1">
      <c r="C106" s="32">
        <f>G83</f>
        <v>0</v>
      </c>
      <c r="D106" s="48" t="e">
        <f>VLOOKUP(C106,INSCRIPCIÓN!$A$5:$F$67,2,FALSE)&amp;", "&amp;VLOOKUP(C106,INSCRIPCIÓN!$A$5:$F$67,3,FALSE)</f>
        <v>#N/A</v>
      </c>
      <c r="E106" s="43"/>
      <c r="F106" s="37" t="s">
        <v>72</v>
      </c>
      <c r="G106" s="32"/>
      <c r="H106" s="32">
        <v>9</v>
      </c>
      <c r="I106" s="32">
        <v>7</v>
      </c>
    </row>
    <row r="107" spans="2:9" ht="15.75" customHeight="1" thickBot="1">
      <c r="C107" s="32">
        <f>G89</f>
        <v>0</v>
      </c>
      <c r="D107" s="48" t="e">
        <f>VLOOKUP(C107,INSCRIPCIÓN!$A$5:$F$67,2,FALSE)&amp;", "&amp;VLOOKUP(C107,INSCRIPCIÓN!$A$5:$F$67,3,FALSE)</f>
        <v>#N/A</v>
      </c>
      <c r="E107" s="43"/>
      <c r="F107" s="37" t="s">
        <v>73</v>
      </c>
      <c r="G107" s="32"/>
      <c r="H107" s="32">
        <v>8</v>
      </c>
      <c r="I107" s="32">
        <v>8</v>
      </c>
    </row>
    <row r="108" spans="2:9" ht="15.75" customHeight="1" thickBot="1">
      <c r="C108" s="32">
        <f>G95</f>
        <v>0</v>
      </c>
      <c r="D108" s="48" t="e">
        <f>VLOOKUP(C108,INSCRIPCIÓN!$A$5:$F$67,2,FALSE)&amp;", "&amp;VLOOKUP(C108,INSCRIPCIÓN!$A$5:$F$67,3,FALSE)</f>
        <v>#N/A</v>
      </c>
      <c r="E108" s="43"/>
      <c r="F108" s="37" t="s">
        <v>74</v>
      </c>
      <c r="G108" s="32"/>
      <c r="H108" s="32">
        <v>7</v>
      </c>
      <c r="I108" s="32">
        <v>9</v>
      </c>
    </row>
    <row r="109" spans="2:9" ht="15.75" customHeight="1" thickBot="1">
      <c r="C109" s="32">
        <f>G84</f>
        <v>0</v>
      </c>
      <c r="D109" s="48" t="e">
        <f>VLOOKUP(C109,INSCRIPCIÓN!$A$5:$F$67,2,FALSE)&amp;", "&amp;VLOOKUP(C109,INSCRIPCIÓN!$A$5:$F$67,3,FALSE)</f>
        <v>#N/A</v>
      </c>
      <c r="E109" s="43"/>
      <c r="F109" s="37" t="s">
        <v>75</v>
      </c>
      <c r="G109" s="32"/>
      <c r="H109" s="32">
        <v>6</v>
      </c>
      <c r="I109" s="32">
        <v>10</v>
      </c>
    </row>
    <row r="110" spans="2:9" ht="15.75" customHeight="1" thickBot="1">
      <c r="C110" s="32">
        <f>G90</f>
        <v>0</v>
      </c>
      <c r="D110" s="48" t="e">
        <f>VLOOKUP(C110,INSCRIPCIÓN!$A$5:$F$67,2,FALSE)&amp;", "&amp;VLOOKUP(C110,INSCRIPCIÓN!$A$5:$F$67,3,FALSE)</f>
        <v>#N/A</v>
      </c>
      <c r="E110" s="43"/>
      <c r="F110" s="37" t="s">
        <v>77</v>
      </c>
      <c r="G110" s="32"/>
      <c r="H110" s="32">
        <v>5</v>
      </c>
      <c r="I110" s="32">
        <v>11</v>
      </c>
    </row>
    <row r="111" spans="2:9" ht="15.75" customHeight="1" thickBot="1">
      <c r="C111" s="32">
        <f>G96</f>
        <v>0</v>
      </c>
      <c r="D111" s="48" t="e">
        <f>VLOOKUP(C111,INSCRIPCIÓN!$A$5:$F$67,2,FALSE)&amp;", "&amp;VLOOKUP(C111,INSCRIPCIÓN!$A$5:$F$67,3,FALSE)</f>
        <v>#N/A</v>
      </c>
      <c r="E111" s="43"/>
      <c r="F111" s="37" t="s">
        <v>78</v>
      </c>
      <c r="G111" s="32"/>
      <c r="H111" s="32">
        <v>4</v>
      </c>
      <c r="I111" s="32">
        <v>12</v>
      </c>
    </row>
    <row r="112" spans="2:9" ht="15.75" customHeight="1" thickBot="1">
      <c r="C112" s="29" t="s">
        <v>195</v>
      </c>
      <c r="D112" s="60" t="s">
        <v>3</v>
      </c>
      <c r="E112" s="43"/>
      <c r="F112" s="29" t="s">
        <v>195</v>
      </c>
      <c r="G112" s="60" t="s">
        <v>1</v>
      </c>
      <c r="H112" s="60" t="s">
        <v>56</v>
      </c>
      <c r="I112" s="60" t="s">
        <v>55</v>
      </c>
    </row>
    <row r="113" spans="2:9" ht="15.75" customHeight="1" thickBot="1">
      <c r="C113" s="32">
        <f>G81</f>
        <v>0</v>
      </c>
      <c r="D113" s="48" t="e">
        <f>VLOOKUP(C113,INSCRIPCIÓN!$A$5:$F$67,2,FALSE)&amp;", "&amp;VLOOKUP(C113,INSCRIPCIÓN!$A$5:$F$67,3,FALSE)</f>
        <v>#N/A</v>
      </c>
      <c r="E113" s="43"/>
      <c r="F113" s="37" t="s">
        <v>72</v>
      </c>
      <c r="G113" s="32"/>
      <c r="H113" s="32">
        <v>15</v>
      </c>
      <c r="I113" s="32">
        <v>1</v>
      </c>
    </row>
    <row r="114" spans="2:9" ht="15.75" customHeight="1" thickBot="1">
      <c r="C114" s="32">
        <f>G87</f>
        <v>0</v>
      </c>
      <c r="D114" s="48" t="e">
        <f>VLOOKUP(C114,INSCRIPCIÓN!$A$5:$F$67,2,FALSE)&amp;", "&amp;VLOOKUP(C114,INSCRIPCIÓN!$A$5:$F$67,3,FALSE)</f>
        <v>#N/A</v>
      </c>
      <c r="E114" s="43"/>
      <c r="F114" s="37" t="s">
        <v>73</v>
      </c>
      <c r="G114" s="32"/>
      <c r="H114" s="32">
        <v>14</v>
      </c>
      <c r="I114" s="32">
        <v>2</v>
      </c>
    </row>
    <row r="115" spans="2:9" ht="15.75" customHeight="1" thickBot="1">
      <c r="C115" s="32">
        <f>G93</f>
        <v>0</v>
      </c>
      <c r="D115" s="48" t="e">
        <f>VLOOKUP(C115,INSCRIPCIÓN!$A$5:$F$67,2,FALSE)&amp;", "&amp;VLOOKUP(C115,INSCRIPCIÓN!$A$5:$F$67,3,FALSE)</f>
        <v>#N/A</v>
      </c>
      <c r="E115" s="43"/>
      <c r="F115" s="37" t="s">
        <v>74</v>
      </c>
      <c r="G115" s="32"/>
      <c r="H115" s="32">
        <v>13</v>
      </c>
      <c r="I115" s="32">
        <v>3</v>
      </c>
    </row>
    <row r="116" spans="2:9" ht="15.75" customHeight="1" thickBot="1">
      <c r="C116" s="32">
        <f>G82</f>
        <v>0</v>
      </c>
      <c r="D116" s="48" t="e">
        <f>VLOOKUP(C116,INSCRIPCIÓN!$A$5:$F$67,2,FALSE)&amp;", "&amp;VLOOKUP(C116,INSCRIPCIÓN!$A$5:$F$67,3,FALSE)</f>
        <v>#N/A</v>
      </c>
      <c r="E116" s="43"/>
      <c r="F116" s="37" t="s">
        <v>75</v>
      </c>
      <c r="G116" s="32"/>
      <c r="H116" s="32">
        <v>12</v>
      </c>
      <c r="I116" s="32">
        <v>4</v>
      </c>
    </row>
    <row r="117" spans="2:9" ht="15.75" customHeight="1" thickBot="1">
      <c r="C117" s="32">
        <f>G88</f>
        <v>0</v>
      </c>
      <c r="D117" s="48" t="e">
        <f>VLOOKUP(C117,INSCRIPCIÓN!$A$5:$F$67,2,FALSE)&amp;", "&amp;VLOOKUP(C117,INSCRIPCIÓN!$A$5:$F$67,3,FALSE)</f>
        <v>#N/A</v>
      </c>
      <c r="E117" s="43"/>
      <c r="F117" s="37" t="s">
        <v>77</v>
      </c>
      <c r="G117" s="32"/>
      <c r="H117" s="32">
        <v>11</v>
      </c>
      <c r="I117" s="32">
        <v>5</v>
      </c>
    </row>
    <row r="118" spans="2:9" ht="15.75" customHeight="1" thickBot="1">
      <c r="C118" s="32">
        <f>G94</f>
        <v>0</v>
      </c>
      <c r="D118" s="48" t="e">
        <f>VLOOKUP(C118,INSCRIPCIÓN!$A$5:$F$67,2,FALSE)&amp;", "&amp;VLOOKUP(C118,INSCRIPCIÓN!$A$5:$F$67,3,FALSE)</f>
        <v>#N/A</v>
      </c>
      <c r="E118" s="43"/>
      <c r="F118" s="37" t="s">
        <v>78</v>
      </c>
      <c r="G118" s="32"/>
      <c r="H118" s="32">
        <v>10</v>
      </c>
      <c r="I118" s="32">
        <v>6</v>
      </c>
    </row>
    <row r="119" spans="2:9" ht="15.75" customHeight="1" thickBot="1"/>
    <row r="120" spans="2:9" ht="15.75" customHeight="1" thickBot="1">
      <c r="B120" s="43">
        <v>4</v>
      </c>
      <c r="C120" s="181" t="str">
        <f>UPPER(VLOOKUP(B120,'Orden Carreras'!C:K,2,FALSE)&amp;" "&amp;VLOOKUP(B120,'Orden Carreras'!C:K,3,FALSE)&amp;" "&amp;VLOOKUP(B120,'Orden Carreras'!C:K,4,FALSE))</f>
        <v>PREBENJAMIN  FEMENINO 200M</v>
      </c>
      <c r="D120" s="182"/>
      <c r="E120" s="182"/>
      <c r="F120" s="182"/>
      <c r="G120" s="183"/>
    </row>
    <row r="121" spans="2:9" ht="15.75" customHeight="1" thickBot="1">
      <c r="C121" s="184" t="str">
        <f>UPPER(VLOOKUP(B120,'Orden Carreras'!C:K,7,FALSE)&amp;" "&amp;IF(VLOOKUP(B120,'Orden Carreras'!C:K,3,FALSE)="Femenino","Patinadoras","Patinadores")&amp;"|"&amp;VLOOKUP(B120,'Orden Carreras'!C:K,8,FALSE)&amp;"|"&amp;VLOOKUP(B120,'Orden Carreras'!C:K,9,FALSE))</f>
        <v>3 PATINADORAS|1 SERIE|</v>
      </c>
      <c r="D121" s="185"/>
      <c r="E121" s="185"/>
      <c r="F121" s="185"/>
      <c r="G121" s="186"/>
    </row>
    <row r="122" spans="2:9" ht="15.75" customHeight="1" thickBot="1">
      <c r="C122" s="39" t="s">
        <v>76</v>
      </c>
      <c r="D122" s="41"/>
      <c r="F122" s="39"/>
      <c r="G122" s="41"/>
    </row>
    <row r="123" spans="2:9" ht="15.75" customHeight="1" thickBot="1">
      <c r="C123" s="47" t="s">
        <v>71</v>
      </c>
      <c r="D123" s="44" t="s">
        <v>3</v>
      </c>
      <c r="E123" s="43"/>
      <c r="F123" s="47" t="s">
        <v>71</v>
      </c>
      <c r="G123" s="44" t="s">
        <v>1</v>
      </c>
      <c r="H123" s="44" t="s">
        <v>56</v>
      </c>
    </row>
    <row r="124" spans="2:9" ht="15.75" customHeight="1" thickBot="1">
      <c r="C124" s="59">
        <v>42</v>
      </c>
      <c r="D124" s="48" t="str">
        <f>VLOOKUP(C124,INSCRIPCIÓN!$A$5:$F$67,2,FALSE)&amp;", "&amp;VLOOKUP(C124,INSCRIPCIÓN!$A$5:$F$67,3,FALSE)</f>
        <v>SANCHEZ GARIN, LENA</v>
      </c>
      <c r="E124" s="43"/>
      <c r="F124" s="37" t="s">
        <v>72</v>
      </c>
      <c r="G124" s="32"/>
      <c r="H124" s="32">
        <v>3</v>
      </c>
    </row>
    <row r="125" spans="2:9" ht="15.75" customHeight="1" thickBot="1">
      <c r="C125" s="59">
        <v>41</v>
      </c>
      <c r="D125" s="48" t="str">
        <f>VLOOKUP(C125,INSCRIPCIÓN!$A$5:$F$67,2,FALSE)&amp;", "&amp;VLOOKUP(C125,INSCRIPCIÓN!$A$5:$F$67,3,FALSE)</f>
        <v>GIRALDO SANADOR, CHLOE</v>
      </c>
      <c r="E125" s="43"/>
      <c r="F125" s="37" t="s">
        <v>73</v>
      </c>
      <c r="G125" s="32"/>
      <c r="H125" s="32">
        <v>2</v>
      </c>
    </row>
    <row r="126" spans="2:9" ht="15.75" customHeight="1" thickBot="1">
      <c r="C126" s="59">
        <v>40</v>
      </c>
      <c r="D126" s="48" t="str">
        <f>VLOOKUP(C126,INSCRIPCIÓN!$A$5:$F$67,2,FALSE)&amp;", "&amp;VLOOKUP(C126,INSCRIPCIÓN!$A$5:$F$67,3,FALSE)</f>
        <v>CORTES ALZATE, EMMA LUCIA</v>
      </c>
      <c r="E126" s="43"/>
      <c r="F126" s="37" t="s">
        <v>74</v>
      </c>
      <c r="G126" s="32"/>
      <c r="H126" s="32">
        <v>1</v>
      </c>
    </row>
    <row r="127" spans="2:9" ht="15.75" customHeight="1" thickBot="1"/>
    <row r="128" spans="2:9" ht="15.75" customHeight="1" thickBot="1">
      <c r="B128" s="43">
        <v>5</v>
      </c>
      <c r="C128" s="181" t="str">
        <f>UPPER(VLOOKUP(B128,'Orden Carreras'!C:K,2,FALSE)&amp;" "&amp;VLOOKUP(B128,'Orden Carreras'!C:K,3,FALSE)&amp;" "&amp;VLOOKUP(B128,'Orden Carreras'!C:K,4,FALSE))</f>
        <v>PREBENJAMIN  MASCULINO 200M</v>
      </c>
      <c r="D128" s="182"/>
      <c r="E128" s="182"/>
      <c r="F128" s="182"/>
      <c r="G128" s="183"/>
    </row>
    <row r="129" spans="2:8" ht="15.75" customHeight="1" thickBot="1">
      <c r="C129" s="184" t="str">
        <f>UPPER(VLOOKUP(B128,'Orden Carreras'!C:K,7,FALSE)&amp;" "&amp;IF(VLOOKUP(B128,'Orden Carreras'!C:K,3,FALSE)="Femenino","Patinadoras","Patinadores")&amp;"|"&amp;VLOOKUP(B128,'Orden Carreras'!C:K,8,FALSE)&amp;"|"&amp;VLOOKUP(B128,'Orden Carreras'!C:K,9,FALSE))</f>
        <v>5 PATINADORES|1 SERIE|</v>
      </c>
      <c r="D129" s="185"/>
      <c r="E129" s="185"/>
      <c r="F129" s="185"/>
      <c r="G129" s="186"/>
    </row>
    <row r="130" spans="2:8" ht="15.75" customHeight="1" thickBot="1">
      <c r="C130" s="39" t="s">
        <v>76</v>
      </c>
      <c r="D130" s="41"/>
      <c r="F130" s="39"/>
      <c r="G130" s="41"/>
    </row>
    <row r="131" spans="2:8" ht="15.75" customHeight="1" thickBot="1">
      <c r="C131" s="47" t="s">
        <v>71</v>
      </c>
      <c r="D131" s="44" t="s">
        <v>3</v>
      </c>
      <c r="E131" s="43"/>
      <c r="F131" s="47" t="s">
        <v>71</v>
      </c>
      <c r="G131" s="44" t="s">
        <v>1</v>
      </c>
      <c r="H131" s="44" t="s">
        <v>56</v>
      </c>
    </row>
    <row r="132" spans="2:8" ht="15.75" customHeight="1" thickBot="1">
      <c r="C132" s="59">
        <v>48</v>
      </c>
      <c r="D132" s="48" t="str">
        <f>VLOOKUP(C132,INSCRIPCIÓN!$A$5:$F$67,2,FALSE)&amp;", "&amp;VLOOKUP(C132,INSCRIPCIÓN!$A$5:$F$67,3,FALSE)</f>
        <v>PEGUERO MESA, CAYETANO</v>
      </c>
      <c r="E132" s="43"/>
      <c r="F132" s="37" t="s">
        <v>72</v>
      </c>
      <c r="G132" s="32"/>
      <c r="H132" s="32">
        <v>5</v>
      </c>
    </row>
    <row r="133" spans="2:8" ht="15.75" customHeight="1" thickBot="1">
      <c r="C133" s="59">
        <v>45</v>
      </c>
      <c r="D133" s="48" t="str">
        <f>VLOOKUP(C133,INSCRIPCIÓN!$A$5:$F$67,2,FALSE)&amp;", "&amp;VLOOKUP(C133,INSCRIPCIÓN!$A$5:$F$67,3,FALSE)</f>
        <v>HERNANDEZ GIRALDA, ALVARO</v>
      </c>
      <c r="E133" s="43"/>
      <c r="F133" s="37" t="s">
        <v>73</v>
      </c>
      <c r="G133" s="32"/>
      <c r="H133" s="32">
        <v>4</v>
      </c>
    </row>
    <row r="134" spans="2:8" ht="15.75" customHeight="1" thickBot="1">
      <c r="C134" s="59">
        <v>44</v>
      </c>
      <c r="D134" s="48" t="str">
        <f>VLOOKUP(C134,INSCRIPCIÓN!$A$5:$F$67,2,FALSE)&amp;", "&amp;VLOOKUP(C134,INSCRIPCIÓN!$A$5:$F$67,3,FALSE)</f>
        <v>GOICOECHEA CAMPO, MARTÍN</v>
      </c>
      <c r="E134" s="43"/>
      <c r="F134" s="37" t="s">
        <v>74</v>
      </c>
      <c r="G134" s="32"/>
      <c r="H134" s="32">
        <v>3</v>
      </c>
    </row>
    <row r="135" spans="2:8" ht="15.75" customHeight="1" thickBot="1">
      <c r="C135" s="59">
        <v>47</v>
      </c>
      <c r="D135" s="48" t="str">
        <f>VLOOKUP(C135,INSCRIPCIÓN!$A$5:$F$67,2,FALSE)&amp;", "&amp;VLOOKUP(C135,INSCRIPCIÓN!$A$5:$F$67,3,FALSE)</f>
        <v>BLASCO SOLER, DANIEL</v>
      </c>
      <c r="E135" s="43"/>
      <c r="F135" s="37" t="s">
        <v>75</v>
      </c>
      <c r="G135" s="32"/>
      <c r="H135" s="32">
        <v>2</v>
      </c>
    </row>
    <row r="136" spans="2:8" ht="14.25" customHeight="1" thickBot="1">
      <c r="C136" s="59">
        <v>46</v>
      </c>
      <c r="D136" s="48" t="str">
        <f>VLOOKUP(C136,INSCRIPCIÓN!$A$5:$F$67,2,FALSE)&amp;", "&amp;VLOOKUP(C136,INSCRIPCIÓN!$A$5:$F$67,3,FALSE)</f>
        <v>LILLO LAMARACA , ALEJANDRO</v>
      </c>
      <c r="E136" s="43"/>
      <c r="F136" s="37" t="s">
        <v>77</v>
      </c>
      <c r="G136" s="32"/>
      <c r="H136" s="32">
        <v>1</v>
      </c>
    </row>
    <row r="137" spans="2:8" ht="15.75" customHeight="1" thickBot="1"/>
    <row r="138" spans="2:8" ht="15.75" customHeight="1" thickBot="1">
      <c r="B138" s="43">
        <v>6</v>
      </c>
      <c r="C138" s="181" t="str">
        <f>UPPER(VLOOKUP(B138,'Orden Carreras'!C:K,2,FALSE)&amp;" "&amp;VLOOKUP(B138,'Orden Carreras'!C:K,3,FALSE)&amp;" "&amp;VLOOKUP(B138,'Orden Carreras'!C:K,4,FALSE))</f>
        <v>BENJAMIN FEMENINO 200M</v>
      </c>
      <c r="D138" s="182"/>
      <c r="E138" s="182"/>
      <c r="F138" s="182"/>
      <c r="G138" s="183"/>
    </row>
    <row r="139" spans="2:8" ht="15.75" customHeight="1" thickBot="1">
      <c r="C139" s="184" t="str">
        <f>UPPER(VLOOKUP(B138,'Orden Carreras'!C:K,7,FALSE)&amp;" "&amp;IF(VLOOKUP(B138,'Orden Carreras'!C:K,3,FALSE)="Femenino","Patinadoras","Patinadores")&amp;"|"&amp;VLOOKUP(B138,'Orden Carreras'!C:K,8,FALSE)&amp;"|"&amp;VLOOKUP(B138,'Orden Carreras'!C:K,9,FALSE))</f>
        <v>6 PATINADORAS|1 SERIE|</v>
      </c>
      <c r="D139" s="185"/>
      <c r="E139" s="185"/>
      <c r="F139" s="185"/>
      <c r="G139" s="186"/>
    </row>
    <row r="140" spans="2:8" ht="15.75" customHeight="1" thickBot="1">
      <c r="C140" s="39" t="s">
        <v>76</v>
      </c>
      <c r="D140" s="41"/>
      <c r="F140" s="39"/>
      <c r="G140" s="41"/>
    </row>
    <row r="141" spans="2:8" ht="15.75" customHeight="1" thickBot="1">
      <c r="C141" s="47" t="s">
        <v>71</v>
      </c>
      <c r="D141" s="44" t="s">
        <v>3</v>
      </c>
      <c r="E141" s="43"/>
      <c r="F141" s="47" t="s">
        <v>71</v>
      </c>
      <c r="G141" s="44" t="s">
        <v>1</v>
      </c>
      <c r="H141" s="44" t="s">
        <v>56</v>
      </c>
    </row>
    <row r="142" spans="2:8" ht="15.75" customHeight="1" thickBot="1">
      <c r="C142" s="59">
        <v>54</v>
      </c>
      <c r="D142" s="48" t="str">
        <f>VLOOKUP(C142,INSCRIPCIÓN!$A$5:$F$67,2,FALSE)&amp;", "&amp;VLOOKUP(C142,INSCRIPCIÓN!$A$5:$F$67,3,FALSE)</f>
        <v>SUSIN SALGUERO, ALEJANDRA</v>
      </c>
      <c r="E142" s="43"/>
      <c r="F142" s="37" t="s">
        <v>72</v>
      </c>
      <c r="G142" s="32"/>
      <c r="H142" s="32">
        <v>6</v>
      </c>
    </row>
    <row r="143" spans="2:8" ht="15.75" customHeight="1" thickBot="1">
      <c r="C143" s="59">
        <v>52</v>
      </c>
      <c r="D143" s="48" t="str">
        <f>VLOOKUP(C143,INSCRIPCIÓN!$A$5:$F$67,2,FALSE)&amp;", "&amp;VLOOKUP(C143,INSCRIPCIÓN!$A$5:$F$67,3,FALSE)</f>
        <v>QUIROGA ACIN, MARIA</v>
      </c>
      <c r="E143" s="43"/>
      <c r="F143" s="37" t="s">
        <v>73</v>
      </c>
      <c r="G143" s="32"/>
      <c r="H143" s="32">
        <v>5</v>
      </c>
    </row>
    <row r="144" spans="2:8" ht="15.75" customHeight="1" thickBot="1">
      <c r="C144" s="59">
        <v>51</v>
      </c>
      <c r="D144" s="48" t="str">
        <f>VLOOKUP(C144,INSCRIPCIÓN!$A$5:$F$67,2,FALSE)&amp;", "&amp;VLOOKUP(C144,INSCRIPCIÓN!$A$5:$F$67,3,FALSE)</f>
        <v>CANCER ZAMORA, ALEJANDRA</v>
      </c>
      <c r="E144" s="43"/>
      <c r="F144" s="37" t="s">
        <v>74</v>
      </c>
      <c r="G144" s="32"/>
      <c r="H144" s="32">
        <v>4</v>
      </c>
    </row>
    <row r="145" spans="2:8" ht="15.75" customHeight="1" thickBot="1">
      <c r="C145" s="59">
        <v>50</v>
      </c>
      <c r="D145" s="48" t="str">
        <f>VLOOKUP(C145,INSCRIPCIÓN!$A$5:$F$67,2,FALSE)&amp;", "&amp;VLOOKUP(C145,INSCRIPCIÓN!$A$5:$F$67,3,FALSE)</f>
        <v>VICENTE SERRANO , VEGA</v>
      </c>
      <c r="E145" s="43"/>
      <c r="F145" s="37" t="s">
        <v>75</v>
      </c>
      <c r="G145" s="32"/>
      <c r="H145" s="32">
        <v>3</v>
      </c>
    </row>
    <row r="146" spans="2:8" ht="15.75" customHeight="1" thickBot="1">
      <c r="C146" s="59">
        <v>53</v>
      </c>
      <c r="D146" s="48" t="str">
        <f>VLOOKUP(C146,INSCRIPCIÓN!$A$5:$F$67,2,FALSE)&amp;", "&amp;VLOOKUP(C146,INSCRIPCIÓN!$A$5:$F$67,3,FALSE)</f>
        <v>PEREZ MORCILLO, LUCIA</v>
      </c>
      <c r="E146" s="43"/>
      <c r="F146" s="37" t="s">
        <v>77</v>
      </c>
      <c r="G146" s="32"/>
      <c r="H146" s="32">
        <v>2</v>
      </c>
    </row>
    <row r="147" spans="2:8" ht="20.25" customHeight="1" thickBot="1">
      <c r="C147" s="59">
        <v>49</v>
      </c>
      <c r="D147" s="48" t="str">
        <f>VLOOKUP(C147,INSCRIPCIÓN!$A$5:$F$67,2,FALSE)&amp;", "&amp;VLOOKUP(C147,INSCRIPCIÓN!$A$5:$F$67,3,FALSE)</f>
        <v>SAMPER LLOP, MARIA</v>
      </c>
      <c r="E147" s="43"/>
      <c r="F147" s="37" t="s">
        <v>78</v>
      </c>
      <c r="G147" s="32"/>
      <c r="H147" s="32">
        <v>1</v>
      </c>
    </row>
    <row r="148" spans="2:8" ht="15.75" customHeight="1" thickBot="1">
      <c r="C148" s="43"/>
      <c r="D148" s="43"/>
      <c r="E148" s="43"/>
      <c r="F148" s="43"/>
      <c r="G148" s="43"/>
      <c r="H148" s="43"/>
    </row>
    <row r="149" spans="2:8" ht="15.75" customHeight="1" thickBot="1">
      <c r="B149" s="43">
        <v>10</v>
      </c>
      <c r="C149" s="181" t="str">
        <f>UPPER(VLOOKUP(B149,'Orden Carreras'!C:K,2,FALSE)&amp;" "&amp;VLOOKUP(B149,'Orden Carreras'!C:K,3,FALSE)&amp;" "&amp;VLOOKUP(B149,'Orden Carreras'!C:K,4,FALSE))</f>
        <v>JUVENIL FEMENINO 1000M</v>
      </c>
      <c r="D149" s="182"/>
      <c r="E149" s="182"/>
      <c r="F149" s="182"/>
      <c r="G149" s="183"/>
    </row>
    <row r="150" spans="2:8" ht="15.75" customHeight="1" thickBot="1">
      <c r="C150" s="184" t="str">
        <f>UPPER(VLOOKUP(B149,'Orden Carreras'!C:K,7,FALSE)&amp;" "&amp;IF(VLOOKUP(B149,'Orden Carreras'!C:K,3,FALSE)="Femenino","Patinadoras","Patinadores")&amp;"|"&amp;VLOOKUP(B149,'Orden Carreras'!C:K,8,FALSE)&amp;"|"&amp;VLOOKUP(B149,'Orden Carreras'!C:K,9,FALSE))</f>
        <v>6 PATINADORAS|1 SEIRE|</v>
      </c>
      <c r="D150" s="185"/>
      <c r="E150" s="185"/>
      <c r="F150" s="185"/>
      <c r="G150" s="186"/>
    </row>
    <row r="151" spans="2:8" ht="15.75" customHeight="1" thickBot="1">
      <c r="C151" s="39" t="s">
        <v>76</v>
      </c>
      <c r="D151" s="41"/>
      <c r="F151" s="39"/>
      <c r="G151" s="41"/>
    </row>
    <row r="152" spans="2:8" ht="15.75" customHeight="1" thickBot="1">
      <c r="C152" s="47" t="s">
        <v>71</v>
      </c>
      <c r="D152" s="44" t="s">
        <v>3</v>
      </c>
      <c r="E152" s="43"/>
      <c r="F152" s="47" t="s">
        <v>71</v>
      </c>
      <c r="G152" s="44" t="s">
        <v>1</v>
      </c>
      <c r="H152" s="44" t="s">
        <v>56</v>
      </c>
    </row>
    <row r="153" spans="2:8" ht="15.75" customHeight="1" thickBot="1">
      <c r="C153" s="59">
        <v>10</v>
      </c>
      <c r="D153" s="48" t="str">
        <f>VLOOKUP(C153,INSCRIPCIÓN!$A$5:$F$67,2,FALSE)&amp;", "&amp;VLOOKUP(C153,INSCRIPCIÓN!$A$5:$F$67,3,FALSE)</f>
        <v>PALLARÉS JUSTEL, LEYRE</v>
      </c>
      <c r="E153" s="43"/>
      <c r="F153" s="37" t="s">
        <v>72</v>
      </c>
      <c r="G153" s="32"/>
      <c r="H153" s="32">
        <v>6</v>
      </c>
    </row>
    <row r="154" spans="2:8" ht="15.75" customHeight="1" thickBot="1">
      <c r="C154" s="59">
        <v>96</v>
      </c>
      <c r="D154" s="48" t="str">
        <f>VLOOKUP(C154,INSCRIPCIÓN!$A$5:$F$67,2,FALSE)&amp;", "&amp;VLOOKUP(C154,INSCRIPCIÓN!$A$5:$F$67,3,FALSE)</f>
        <v>LAZARO MEMBRILLA, ANDREA</v>
      </c>
      <c r="E154" s="43"/>
      <c r="F154" s="37" t="s">
        <v>73</v>
      </c>
      <c r="G154" s="32"/>
      <c r="H154" s="32">
        <v>5</v>
      </c>
    </row>
    <row r="155" spans="2:8" ht="15.75" customHeight="1" thickBot="1">
      <c r="C155" s="59">
        <v>94</v>
      </c>
      <c r="D155" s="48" t="str">
        <f>VLOOKUP(C155,INSCRIPCIÓN!$A$5:$F$67,2,FALSE)&amp;", "&amp;VLOOKUP(C155,INSCRIPCIÓN!$A$5:$F$67,3,FALSE)</f>
        <v>CABRERO LAVILLA, IRENE</v>
      </c>
      <c r="E155" s="43"/>
      <c r="F155" s="37" t="s">
        <v>74</v>
      </c>
      <c r="G155" s="32"/>
      <c r="H155" s="32">
        <v>4</v>
      </c>
    </row>
    <row r="156" spans="2:8" ht="15.75" customHeight="1" thickBot="1">
      <c r="C156" s="59">
        <v>95</v>
      </c>
      <c r="D156" s="48" t="str">
        <f>VLOOKUP(C156,INSCRIPCIÓN!$A$5:$F$67,2,FALSE)&amp;", "&amp;VLOOKUP(C156,INSCRIPCIÓN!$A$5:$F$67,3,FALSE)</f>
        <v>CASTILLO BURRULL, LOLA</v>
      </c>
      <c r="E156" s="43"/>
      <c r="F156" s="37" t="s">
        <v>75</v>
      </c>
      <c r="G156" s="32"/>
      <c r="H156" s="32">
        <v>3</v>
      </c>
    </row>
    <row r="157" spans="2:8" ht="15.75" customHeight="1" thickBot="1">
      <c r="C157" s="59">
        <v>99</v>
      </c>
      <c r="D157" s="48" t="str">
        <f>VLOOKUP(C157,INSCRIPCIÓN!$A$5:$F$67,2,FALSE)&amp;", "&amp;VLOOKUP(C157,INSCRIPCIÓN!$A$5:$F$67,3,FALSE)</f>
        <v>VILLAR PENAGOS, SHARON</v>
      </c>
      <c r="E157" s="43"/>
      <c r="F157" s="37" t="s">
        <v>77</v>
      </c>
      <c r="G157" s="32"/>
      <c r="H157" s="32">
        <v>2</v>
      </c>
    </row>
    <row r="158" spans="2:8" ht="20.25" customHeight="1" thickBot="1">
      <c r="C158" s="59">
        <v>98</v>
      </c>
      <c r="D158" s="48" t="str">
        <f>VLOOKUP(C158,INSCRIPCIÓN!$A$5:$F$67,2,FALSE)&amp;", "&amp;VLOOKUP(C158,INSCRIPCIÓN!$A$5:$F$67,3,FALSE)</f>
        <v>VILLAR PENAGOS, SHANNON</v>
      </c>
      <c r="E158" s="43"/>
      <c r="F158" s="37" t="s">
        <v>78</v>
      </c>
      <c r="G158" s="32"/>
      <c r="H158" s="32">
        <v>1</v>
      </c>
    </row>
    <row r="159" spans="2:8" ht="15.75" customHeight="1" thickBot="1">
      <c r="C159" s="43"/>
      <c r="D159" s="43"/>
      <c r="E159" s="43"/>
      <c r="F159" s="43"/>
      <c r="G159" s="43"/>
      <c r="H159" s="43"/>
    </row>
    <row r="160" spans="2:8" ht="15.75" customHeight="1" thickBot="1">
      <c r="B160" s="43">
        <v>11</v>
      </c>
      <c r="C160" s="181" t="str">
        <f>UPPER(VLOOKUP(B160,'Orden Carreras'!C:K,2,FALSE)&amp;" "&amp;VLOOKUP(B160,'Orden Carreras'!C:K,3,FALSE)&amp;" "&amp;VLOOKUP(B160,'Orden Carreras'!C:K,4,FALSE))</f>
        <v>JUVENIL MASCULINO 1000M</v>
      </c>
      <c r="D160" s="182"/>
      <c r="E160" s="182"/>
      <c r="F160" s="182"/>
      <c r="G160" s="183"/>
    </row>
    <row r="161" spans="1:10" ht="15.75" customHeight="1" thickBot="1">
      <c r="C161" s="184" t="str">
        <f>UPPER(VLOOKUP(B160,'Orden Carreras'!C:K,7,FALSE)&amp;" "&amp;IF(VLOOKUP(B160,'Orden Carreras'!C:K,3,FALSE)="Femenino","Patinadoras","Patinadores")&amp;"|"&amp;VLOOKUP(B160,'Orden Carreras'!C:K,8,FALSE)&amp;"|"&amp;VLOOKUP(B160,'Orden Carreras'!C:K,9,FALSE))</f>
        <v>3 PATINADORES|1 SERIE|</v>
      </c>
      <c r="D161" s="185"/>
      <c r="E161" s="185"/>
      <c r="F161" s="185"/>
      <c r="G161" s="186"/>
    </row>
    <row r="162" spans="1:10" ht="15.75" customHeight="1" thickBot="1">
      <c r="C162" s="39" t="s">
        <v>76</v>
      </c>
      <c r="D162" s="41"/>
      <c r="F162" s="39"/>
      <c r="G162" s="41"/>
    </row>
    <row r="163" spans="1:10" ht="15.75" customHeight="1" thickBot="1">
      <c r="C163" s="47" t="s">
        <v>71</v>
      </c>
      <c r="D163" s="44" t="s">
        <v>3</v>
      </c>
      <c r="E163" s="43"/>
      <c r="F163" s="47" t="s">
        <v>71</v>
      </c>
      <c r="G163" s="44" t="s">
        <v>1</v>
      </c>
      <c r="H163" s="44" t="s">
        <v>56</v>
      </c>
    </row>
    <row r="164" spans="1:10" ht="15.75" customHeight="1" thickBot="1">
      <c r="C164" s="59">
        <v>13</v>
      </c>
      <c r="D164" s="48" t="str">
        <f>VLOOKUP(C164,INSCRIPCIÓN!$A$5:$F$67,2,FALSE)&amp;", "&amp;VLOOKUP(C164,INSCRIPCIÓN!$A$5:$F$67,3,FALSE)</f>
        <v>VILLANUEVA ROMERO, JAVIER</v>
      </c>
      <c r="E164" s="43"/>
      <c r="F164" s="37" t="s">
        <v>72</v>
      </c>
      <c r="G164" s="32"/>
      <c r="H164" s="32">
        <v>3</v>
      </c>
    </row>
    <row r="165" spans="1:10" ht="15.75" customHeight="1" thickBot="1">
      <c r="C165" s="59">
        <v>100</v>
      </c>
      <c r="D165" s="48" t="str">
        <f>VLOOKUP(C165,INSCRIPCIÓN!$A$5:$F$67,2,FALSE)&amp;", "&amp;VLOOKUP(C165,INSCRIPCIÓN!$A$5:$F$67,3,FALSE)</f>
        <v>HERNANDEZ JIMENO, GONZALO</v>
      </c>
      <c r="E165" s="43"/>
      <c r="F165" s="37" t="s">
        <v>73</v>
      </c>
      <c r="G165" s="32"/>
      <c r="H165" s="32">
        <v>2</v>
      </c>
    </row>
    <row r="166" spans="1:10" ht="15.75" customHeight="1" thickBot="1">
      <c r="A166" s="14"/>
      <c r="B166" s="115"/>
      <c r="C166" s="116">
        <v>16</v>
      </c>
      <c r="D166" s="48" t="str">
        <f>VLOOKUP(C166,INSCRIPCIÓN!$A$5:$F$67,2,FALSE)&amp;", "&amp;VLOOKUP(C166,INSCRIPCIÓN!$A$5:$F$67,3,FALSE)</f>
        <v>ABAD CENDAN, DANIEL</v>
      </c>
      <c r="E166" s="115"/>
      <c r="F166" s="117" t="s">
        <v>74</v>
      </c>
      <c r="G166" s="118"/>
      <c r="H166" s="118">
        <v>1</v>
      </c>
      <c r="I166" s="14"/>
      <c r="J166" s="14"/>
    </row>
    <row r="167" spans="1:10" ht="15.75" customHeight="1" thickBot="1">
      <c r="A167" s="14"/>
      <c r="B167" s="115"/>
      <c r="C167" s="123"/>
      <c r="D167" s="49"/>
      <c r="E167" s="115"/>
      <c r="F167" s="49"/>
      <c r="G167" s="124"/>
      <c r="H167" s="124"/>
      <c r="I167" s="14"/>
      <c r="J167" s="14"/>
    </row>
    <row r="168" spans="1:10" ht="15.75" customHeight="1" thickBot="1">
      <c r="A168" s="119"/>
      <c r="B168" s="120"/>
      <c r="C168" s="121"/>
      <c r="D168" s="121" t="s">
        <v>268</v>
      </c>
      <c r="E168" s="121"/>
      <c r="F168" s="121"/>
      <c r="G168" s="121"/>
      <c r="H168" s="121"/>
      <c r="I168" s="121"/>
      <c r="J168" s="122"/>
    </row>
    <row r="169" spans="1:10" ht="15.75" customHeight="1" thickBot="1">
      <c r="A169" s="14"/>
      <c r="B169" s="115"/>
      <c r="C169" s="123"/>
      <c r="D169" s="49"/>
      <c r="E169" s="115"/>
      <c r="F169" s="49"/>
      <c r="G169" s="124"/>
      <c r="H169" s="124"/>
      <c r="I169" s="14"/>
      <c r="J169" s="14"/>
    </row>
    <row r="170" spans="1:10" ht="15.75" customHeight="1" thickBot="1">
      <c r="B170" s="43">
        <v>12</v>
      </c>
      <c r="C170" s="181" t="str">
        <f>UPPER(VLOOKUP(B170,'Orden Carreras'!C:K,2,FALSE)&amp;" "&amp;VLOOKUP(B170,'Orden Carreras'!C:K,3,FALSE)&amp;" "&amp;VLOOKUP(B170,'Orden Carreras'!C:K,4,FALSE))</f>
        <v>PREBENJAMIN  FEMENINO 500M+D</v>
      </c>
      <c r="D170" s="182"/>
      <c r="E170" s="182"/>
      <c r="F170" s="182"/>
      <c r="G170" s="183"/>
    </row>
    <row r="171" spans="1:10" ht="15.75" customHeight="1" thickBot="1">
      <c r="C171" s="184" t="str">
        <f>UPPER(VLOOKUP(B170,'Orden Carreras'!C:K,7,FALSE)&amp;" "&amp;IF(VLOOKUP(B170,'Orden Carreras'!C:K,3,FALSE)="Femenino","Patinadoras","Patinadores")&amp;"|"&amp;VLOOKUP(B170,'Orden Carreras'!C:K,8,FALSE)&amp;"|"&amp;VLOOKUP(B170,'Orden Carreras'!C:K,9,FALSE))</f>
        <v>3 PATINADORAS|1 SERIE|</v>
      </c>
      <c r="D171" s="185"/>
      <c r="E171" s="185"/>
      <c r="F171" s="185"/>
      <c r="G171" s="186"/>
    </row>
    <row r="172" spans="1:10" ht="15.75" customHeight="1" thickBot="1">
      <c r="C172" s="39" t="s">
        <v>76</v>
      </c>
      <c r="D172" s="41"/>
      <c r="F172" s="39"/>
      <c r="G172" s="41"/>
    </row>
    <row r="173" spans="1:10" ht="15.75" customHeight="1" thickBot="1">
      <c r="C173" s="47" t="s">
        <v>71</v>
      </c>
      <c r="D173" s="44" t="s">
        <v>3</v>
      </c>
      <c r="E173" s="43"/>
      <c r="F173" s="47" t="s">
        <v>71</v>
      </c>
      <c r="G173" s="44" t="s">
        <v>1</v>
      </c>
      <c r="H173" s="44" t="s">
        <v>56</v>
      </c>
    </row>
    <row r="174" spans="1:10" ht="15.75" customHeight="1" thickBot="1">
      <c r="C174" s="59">
        <v>40</v>
      </c>
      <c r="D174" s="48" t="str">
        <f>VLOOKUP(C174,INSCRIPCIÓN!$A$5:$F$67,2,FALSE)&amp;", "&amp;VLOOKUP(C174,INSCRIPCIÓN!$A$5:$F$67,3,FALSE)</f>
        <v>CORTES ALZATE, EMMA LUCIA</v>
      </c>
      <c r="E174" s="43"/>
      <c r="F174" s="37" t="s">
        <v>72</v>
      </c>
      <c r="G174" s="32"/>
      <c r="H174" s="32">
        <v>3</v>
      </c>
    </row>
    <row r="175" spans="1:10" ht="15.75" customHeight="1" thickBot="1">
      <c r="C175" s="59">
        <v>41</v>
      </c>
      <c r="D175" s="48" t="str">
        <f>VLOOKUP(C175,INSCRIPCIÓN!$A$5:$F$67,2,FALSE)&amp;", "&amp;VLOOKUP(C175,INSCRIPCIÓN!$A$5:$F$67,3,FALSE)</f>
        <v>GIRALDO SANADOR, CHLOE</v>
      </c>
      <c r="E175" s="43"/>
      <c r="F175" s="37" t="s">
        <v>73</v>
      </c>
      <c r="G175" s="32"/>
      <c r="H175" s="32">
        <v>2</v>
      </c>
    </row>
    <row r="176" spans="1:10" ht="15.75" customHeight="1" thickBot="1">
      <c r="C176" s="59">
        <v>42</v>
      </c>
      <c r="D176" s="48" t="str">
        <f>VLOOKUP(C176,INSCRIPCIÓN!$A$5:$F$67,2,FALSE)&amp;", "&amp;VLOOKUP(C176,INSCRIPCIÓN!$A$5:$F$67,3,FALSE)</f>
        <v>SANCHEZ GARIN, LENA</v>
      </c>
      <c r="E176" s="43"/>
      <c r="F176" s="37" t="s">
        <v>74</v>
      </c>
      <c r="G176" s="32"/>
      <c r="H176" s="32">
        <v>1</v>
      </c>
    </row>
    <row r="177" spans="2:8" ht="15.75" customHeight="1" thickBot="1"/>
    <row r="178" spans="2:8" ht="15.75" customHeight="1" thickBot="1">
      <c r="B178" s="43">
        <v>13</v>
      </c>
      <c r="C178" s="181" t="str">
        <f>UPPER(VLOOKUP(B178,'Orden Carreras'!C:K,2,FALSE)&amp;" "&amp;VLOOKUP(B178,'Orden Carreras'!C:K,3,FALSE)&amp;" "&amp;VLOOKUP(B178,'Orden Carreras'!C:K,4,FALSE))</f>
        <v>PREBENJAMIN  MASCULINO 500M+D</v>
      </c>
      <c r="D178" s="182"/>
      <c r="E178" s="182"/>
      <c r="F178" s="182"/>
      <c r="G178" s="183"/>
    </row>
    <row r="179" spans="2:8" ht="15.75" customHeight="1" thickBot="1">
      <c r="C179" s="184" t="str">
        <f>UPPER(VLOOKUP(B178,'Orden Carreras'!C:K,7,FALSE)&amp;" "&amp;IF(VLOOKUP(B178,'Orden Carreras'!C:K,3,FALSE)="Femenino","Patinadoras","Patinadores")&amp;"|"&amp;VLOOKUP(B178,'Orden Carreras'!C:K,8,FALSE)&amp;"|"&amp;VLOOKUP(B178,'Orden Carreras'!C:K,9,FALSE))</f>
        <v>5 PATINADORES|1 SERIE|</v>
      </c>
      <c r="D179" s="185"/>
      <c r="E179" s="185"/>
      <c r="F179" s="185"/>
      <c r="G179" s="186"/>
    </row>
    <row r="180" spans="2:8" ht="15.75" customHeight="1" thickBot="1">
      <c r="C180" s="39" t="s">
        <v>76</v>
      </c>
      <c r="D180" s="41"/>
      <c r="F180" s="39"/>
      <c r="G180" s="41"/>
    </row>
    <row r="181" spans="2:8" ht="15.75" customHeight="1" thickBot="1">
      <c r="C181" s="47" t="s">
        <v>71</v>
      </c>
      <c r="D181" s="44" t="s">
        <v>3</v>
      </c>
      <c r="E181" s="43"/>
      <c r="F181" s="47" t="s">
        <v>71</v>
      </c>
      <c r="G181" s="44" t="s">
        <v>1</v>
      </c>
      <c r="H181" s="44" t="s">
        <v>56</v>
      </c>
    </row>
    <row r="182" spans="2:8" ht="15.75" customHeight="1" thickBot="1">
      <c r="C182" s="59">
        <v>44</v>
      </c>
      <c r="D182" s="48" t="str">
        <f>VLOOKUP(C182,INSCRIPCIÓN!$A$5:$F$67,2,FALSE)&amp;", "&amp;VLOOKUP(C182,INSCRIPCIÓN!$A$5:$F$67,3,FALSE)</f>
        <v>GOICOECHEA CAMPO, MARTÍN</v>
      </c>
      <c r="E182" s="43"/>
      <c r="F182" s="37" t="s">
        <v>72</v>
      </c>
      <c r="G182" s="32"/>
      <c r="H182" s="32">
        <v>5</v>
      </c>
    </row>
    <row r="183" spans="2:8" ht="15.75" customHeight="1" thickBot="1">
      <c r="C183" s="59">
        <v>45</v>
      </c>
      <c r="D183" s="48" t="str">
        <f>VLOOKUP(C183,INSCRIPCIÓN!$A$5:$F$67,2,FALSE)&amp;", "&amp;VLOOKUP(C183,INSCRIPCIÓN!$A$5:$F$67,3,FALSE)</f>
        <v>HERNANDEZ GIRALDA, ALVARO</v>
      </c>
      <c r="E183" s="43"/>
      <c r="F183" s="37" t="s">
        <v>73</v>
      </c>
      <c r="G183" s="32"/>
      <c r="H183" s="32">
        <v>4</v>
      </c>
    </row>
    <row r="184" spans="2:8" ht="15.75" customHeight="1" thickBot="1">
      <c r="C184" s="59">
        <v>46</v>
      </c>
      <c r="D184" s="48" t="str">
        <f>VLOOKUP(C184,INSCRIPCIÓN!$A$5:$F$67,2,FALSE)&amp;", "&amp;VLOOKUP(C184,INSCRIPCIÓN!$A$5:$F$67,3,FALSE)</f>
        <v>LILLO LAMARACA , ALEJANDRO</v>
      </c>
      <c r="E184" s="43"/>
      <c r="F184" s="37" t="s">
        <v>74</v>
      </c>
      <c r="G184" s="32"/>
      <c r="H184" s="32">
        <v>3</v>
      </c>
    </row>
    <row r="185" spans="2:8" ht="15.75" customHeight="1" thickBot="1">
      <c r="C185" s="59">
        <v>47</v>
      </c>
      <c r="D185" s="48" t="str">
        <f>VLOOKUP(C185,INSCRIPCIÓN!$A$5:$F$67,2,FALSE)&amp;", "&amp;VLOOKUP(C185,INSCRIPCIÓN!$A$5:$F$67,3,FALSE)</f>
        <v>BLASCO SOLER, DANIEL</v>
      </c>
      <c r="E185" s="43"/>
      <c r="F185" s="37" t="s">
        <v>75</v>
      </c>
      <c r="G185" s="32"/>
      <c r="H185" s="32">
        <v>2</v>
      </c>
    </row>
    <row r="186" spans="2:8" ht="20.25" customHeight="1" thickBot="1">
      <c r="C186" s="59">
        <v>48</v>
      </c>
      <c r="D186" s="48" t="str">
        <f>VLOOKUP(C186,INSCRIPCIÓN!$A$5:$F$67,2,FALSE)&amp;", "&amp;VLOOKUP(C186,INSCRIPCIÓN!$A$5:$F$67,3,FALSE)</f>
        <v>PEGUERO MESA, CAYETANO</v>
      </c>
      <c r="E186" s="43"/>
      <c r="F186" s="37" t="s">
        <v>77</v>
      </c>
      <c r="G186" s="32"/>
      <c r="H186" s="32">
        <v>1</v>
      </c>
    </row>
    <row r="187" spans="2:8" ht="15.75" customHeight="1" thickBot="1"/>
    <row r="188" spans="2:8" ht="15.75" customHeight="1" thickBot="1">
      <c r="B188" s="43">
        <v>14</v>
      </c>
      <c r="C188" s="181" t="str">
        <f>UPPER(VLOOKUP(B188,'Orden Carreras'!C:K,2,FALSE)&amp;" "&amp;VLOOKUP(B188,'Orden Carreras'!C:K,3,FALSE)&amp;" "&amp;VLOOKUP(B188,'Orden Carreras'!C:K,4,FALSE))</f>
        <v>BENJAMIN FEMENINO 800M</v>
      </c>
      <c r="D188" s="182"/>
      <c r="E188" s="182"/>
      <c r="F188" s="182"/>
      <c r="G188" s="183"/>
    </row>
    <row r="189" spans="2:8" ht="15.75" customHeight="1" thickBot="1">
      <c r="C189" s="184" t="str">
        <f>UPPER(VLOOKUP(B188,'Orden Carreras'!C:K,7,FALSE)&amp;" "&amp;IF(VLOOKUP(B188,'Orden Carreras'!C:K,3,FALSE)="Femenino","Patinadoras","Patinadores")&amp;"|"&amp;VLOOKUP(B188,'Orden Carreras'!C:K,8,FALSE)&amp;"|"&amp;VLOOKUP(B188,'Orden Carreras'!C:K,9,FALSE))</f>
        <v>6 PATINADORAS|1 SERIE|</v>
      </c>
      <c r="D189" s="185"/>
      <c r="E189" s="185"/>
      <c r="F189" s="185"/>
      <c r="G189" s="186"/>
    </row>
    <row r="190" spans="2:8" ht="15.75" customHeight="1" thickBot="1">
      <c r="C190" s="39" t="s">
        <v>76</v>
      </c>
      <c r="D190" s="41"/>
      <c r="F190" s="39"/>
      <c r="G190" s="41"/>
    </row>
    <row r="191" spans="2:8" ht="15.75" customHeight="1" thickBot="1">
      <c r="C191" s="47" t="s">
        <v>71</v>
      </c>
      <c r="D191" s="44" t="s">
        <v>3</v>
      </c>
      <c r="E191" s="43"/>
      <c r="F191" s="47" t="s">
        <v>71</v>
      </c>
      <c r="G191" s="44" t="s">
        <v>1</v>
      </c>
      <c r="H191" s="44" t="s">
        <v>56</v>
      </c>
    </row>
    <row r="192" spans="2:8" ht="15.75" customHeight="1" thickBot="1">
      <c r="C192" s="59">
        <v>49</v>
      </c>
      <c r="D192" s="48" t="str">
        <f>VLOOKUP(C192,INSCRIPCIÓN!$A$5:$F$67,2,FALSE)&amp;", "&amp;VLOOKUP(C192,INSCRIPCIÓN!$A$5:$F$67,3,FALSE)</f>
        <v>SAMPER LLOP, MARIA</v>
      </c>
      <c r="E192" s="43"/>
      <c r="F192" s="37" t="s">
        <v>72</v>
      </c>
      <c r="G192" s="32"/>
      <c r="H192" s="32">
        <v>6</v>
      </c>
    </row>
    <row r="193" spans="2:8" ht="15.75" customHeight="1" thickBot="1">
      <c r="C193" s="59">
        <v>50</v>
      </c>
      <c r="D193" s="48" t="str">
        <f>VLOOKUP(C193,INSCRIPCIÓN!$A$5:$F$67,2,FALSE)&amp;", "&amp;VLOOKUP(C193,INSCRIPCIÓN!$A$5:$F$67,3,FALSE)</f>
        <v>VICENTE SERRANO , VEGA</v>
      </c>
      <c r="E193" s="43"/>
      <c r="F193" s="37" t="s">
        <v>73</v>
      </c>
      <c r="G193" s="32"/>
      <c r="H193" s="32">
        <v>5</v>
      </c>
    </row>
    <row r="194" spans="2:8" ht="15.75" customHeight="1" thickBot="1">
      <c r="C194" s="59">
        <v>51</v>
      </c>
      <c r="D194" s="48" t="str">
        <f>VLOOKUP(C194,INSCRIPCIÓN!$A$5:$F$67,2,FALSE)&amp;", "&amp;VLOOKUP(C194,INSCRIPCIÓN!$A$5:$F$67,3,FALSE)</f>
        <v>CANCER ZAMORA, ALEJANDRA</v>
      </c>
      <c r="E194" s="43"/>
      <c r="F194" s="37" t="s">
        <v>74</v>
      </c>
      <c r="G194" s="32"/>
      <c r="H194" s="32">
        <v>4</v>
      </c>
    </row>
    <row r="195" spans="2:8" ht="15.75" customHeight="1" thickBot="1">
      <c r="C195" s="59">
        <v>52</v>
      </c>
      <c r="D195" s="48" t="str">
        <f>VLOOKUP(C195,INSCRIPCIÓN!$A$5:$F$67,2,FALSE)&amp;", "&amp;VLOOKUP(C195,INSCRIPCIÓN!$A$5:$F$67,3,FALSE)</f>
        <v>QUIROGA ACIN, MARIA</v>
      </c>
      <c r="E195" s="43"/>
      <c r="F195" s="37" t="s">
        <v>75</v>
      </c>
      <c r="G195" s="32"/>
      <c r="H195" s="32">
        <v>3</v>
      </c>
    </row>
    <row r="196" spans="2:8" ht="15.75" customHeight="1" thickBot="1">
      <c r="C196" s="59">
        <v>53</v>
      </c>
      <c r="D196" s="48" t="str">
        <f>VLOOKUP(C196,INSCRIPCIÓN!$A$5:$F$67,2,FALSE)&amp;", "&amp;VLOOKUP(C196,INSCRIPCIÓN!$A$5:$F$67,3,FALSE)</f>
        <v>PEREZ MORCILLO, LUCIA</v>
      </c>
      <c r="E196" s="43"/>
      <c r="F196" s="37" t="s">
        <v>77</v>
      </c>
      <c r="G196" s="32"/>
      <c r="H196" s="32">
        <v>2</v>
      </c>
    </row>
    <row r="197" spans="2:8" ht="15.75" customHeight="1" thickBot="1">
      <c r="C197" s="59">
        <v>54</v>
      </c>
      <c r="D197" s="48" t="str">
        <f>VLOOKUP(C197,INSCRIPCIÓN!$A$5:$F$67,2,FALSE)&amp;", "&amp;VLOOKUP(C197,INSCRIPCIÓN!$A$5:$F$67,3,FALSE)</f>
        <v>SUSIN SALGUERO, ALEJANDRA</v>
      </c>
      <c r="E197" s="43"/>
      <c r="F197" s="37" t="s">
        <v>78</v>
      </c>
      <c r="G197" s="32"/>
      <c r="H197" s="32">
        <v>1</v>
      </c>
    </row>
    <row r="198" spans="2:8" ht="15.75" customHeight="1" thickBot="1">
      <c r="C198" s="43"/>
      <c r="D198" s="43"/>
      <c r="E198" s="43"/>
      <c r="F198" s="43"/>
      <c r="G198" s="43"/>
      <c r="H198" s="43"/>
    </row>
    <row r="199" spans="2:8" ht="15.75" customHeight="1" thickBot="1">
      <c r="B199" s="43">
        <v>15</v>
      </c>
      <c r="C199" s="181" t="str">
        <f>UPPER(VLOOKUP(B199,'Orden Carreras'!C:K,2,FALSE)&amp;" "&amp;VLOOKUP(B199,'Orden Carreras'!C:K,3,FALSE)&amp;" "&amp;VLOOKUP(B199,'Orden Carreras'!C:K,4,FALSE))</f>
        <v>BENJAMIN MASCULINO 800M</v>
      </c>
      <c r="D199" s="182"/>
      <c r="E199" s="182"/>
      <c r="F199" s="182"/>
      <c r="G199" s="183"/>
    </row>
    <row r="200" spans="2:8" ht="15.75" customHeight="1" thickBot="1">
      <c r="C200" s="184" t="str">
        <f>UPPER(VLOOKUP(B199,'Orden Carreras'!C:K,7,FALSE)&amp;" "&amp;IF(VLOOKUP(B199,'Orden Carreras'!C:K,3,FALSE)="Femenino","Patinadoras","Patinadores")&amp;"|"&amp;VLOOKUP(B199,'Orden Carreras'!C:K,8,FALSE)&amp;"|"&amp;VLOOKUP(B199,'Orden Carreras'!C:K,9,FALSE))</f>
        <v>7 PATINADORES|1 SERIE|</v>
      </c>
      <c r="D200" s="185"/>
      <c r="E200" s="185"/>
      <c r="F200" s="185"/>
      <c r="G200" s="186"/>
    </row>
    <row r="201" spans="2:8" ht="15.75" customHeight="1" thickBot="1">
      <c r="C201" s="39" t="s">
        <v>76</v>
      </c>
      <c r="D201" s="41"/>
      <c r="F201" s="39"/>
      <c r="G201" s="41"/>
    </row>
    <row r="202" spans="2:8" ht="15.75" customHeight="1" thickBot="1">
      <c r="C202" s="47" t="s">
        <v>71</v>
      </c>
      <c r="D202" s="44" t="s">
        <v>3</v>
      </c>
      <c r="E202" s="43"/>
      <c r="F202" s="47" t="s">
        <v>71</v>
      </c>
      <c r="G202" s="44" t="s">
        <v>1</v>
      </c>
      <c r="H202" s="44" t="s">
        <v>56</v>
      </c>
    </row>
    <row r="203" spans="2:8" ht="15.75" customHeight="1" thickBot="1">
      <c r="C203" s="59">
        <v>55</v>
      </c>
      <c r="D203" s="48" t="str">
        <f>VLOOKUP(C203,INSCRIPCIÓN!$A$5:$F$67,2,FALSE)&amp;", "&amp;VLOOKUP(C203,INSCRIPCIÓN!$A$5:$F$67,3,FALSE)</f>
        <v>MERINO RIVERO, SAMUEL</v>
      </c>
      <c r="E203" s="43"/>
      <c r="F203" s="37" t="s">
        <v>72</v>
      </c>
      <c r="G203" s="32"/>
      <c r="H203" s="32">
        <v>7</v>
      </c>
    </row>
    <row r="204" spans="2:8" ht="15.75" customHeight="1" thickBot="1">
      <c r="C204" s="59">
        <v>56</v>
      </c>
      <c r="D204" s="48" t="str">
        <f>VLOOKUP(C204,INSCRIPCIÓN!$A$5:$F$67,2,FALSE)&amp;", "&amp;VLOOKUP(C204,INSCRIPCIÓN!$A$5:$F$67,3,FALSE)</f>
        <v>MOLINA CONTE, OLIVIER</v>
      </c>
      <c r="E204" s="43"/>
      <c r="F204" s="37" t="s">
        <v>73</v>
      </c>
      <c r="G204" s="32"/>
      <c r="H204" s="32">
        <v>6</v>
      </c>
    </row>
    <row r="205" spans="2:8" ht="15.75" customHeight="1" thickBot="1">
      <c r="C205" s="59">
        <v>57</v>
      </c>
      <c r="D205" s="48" t="str">
        <f>VLOOKUP(C205,INSCRIPCIÓN!$A$5:$F$67,2,FALSE)&amp;", "&amp;VLOOKUP(C205,INSCRIPCIÓN!$A$5:$F$67,3,FALSE)</f>
        <v>HERNANDEZ GIRALDA, ADRIAN</v>
      </c>
      <c r="E205" s="43"/>
      <c r="F205" s="37" t="s">
        <v>74</v>
      </c>
      <c r="G205" s="32"/>
      <c r="H205" s="32">
        <v>5</v>
      </c>
    </row>
    <row r="206" spans="2:8" ht="15.75" customHeight="1" thickBot="1">
      <c r="C206" s="59">
        <v>58</v>
      </c>
      <c r="D206" s="48" t="str">
        <f>VLOOKUP(C206,INSCRIPCIÓN!$A$5:$F$67,2,FALSE)&amp;", "&amp;VLOOKUP(C206,INSCRIPCIÓN!$A$5:$F$67,3,FALSE)</f>
        <v>LILLO LAMARACA , ADRIAN</v>
      </c>
      <c r="E206" s="43"/>
      <c r="F206" s="37" t="s">
        <v>75</v>
      </c>
      <c r="G206" s="32"/>
      <c r="H206" s="32">
        <v>4</v>
      </c>
    </row>
    <row r="207" spans="2:8" ht="15.75" customHeight="1" thickBot="1">
      <c r="C207" s="59">
        <v>60</v>
      </c>
      <c r="D207" s="48" t="str">
        <f>VLOOKUP(C207,INSCRIPCIÓN!$A$5:$F$67,2,FALSE)&amp;", "&amp;VLOOKUP(C207,INSCRIPCIÓN!$A$5:$F$67,3,FALSE)</f>
        <v>VIÑADO VIÑADO, PABLO</v>
      </c>
      <c r="E207" s="43"/>
      <c r="F207" s="37" t="s">
        <v>77</v>
      </c>
      <c r="G207" s="32"/>
      <c r="H207" s="32">
        <v>3</v>
      </c>
    </row>
    <row r="208" spans="2:8" ht="15.75" customHeight="1" thickBot="1">
      <c r="C208" s="59">
        <v>61</v>
      </c>
      <c r="D208" s="48" t="str">
        <f>VLOOKUP(C208,INSCRIPCIÓN!$A$5:$F$67,2,FALSE)&amp;", "&amp;VLOOKUP(C208,INSCRIPCIÓN!$A$5:$F$67,3,FALSE)</f>
        <v>FERRER BROTO, GUILLEN</v>
      </c>
      <c r="E208" s="43"/>
      <c r="F208" s="37" t="s">
        <v>78</v>
      </c>
      <c r="G208" s="32"/>
      <c r="H208" s="32">
        <v>2</v>
      </c>
    </row>
    <row r="209" spans="2:11" ht="20.25" customHeight="1" thickBot="1">
      <c r="C209" s="59">
        <v>62</v>
      </c>
      <c r="D209" s="48" t="str">
        <f>VLOOKUP(C209,INSCRIPCIÓN!$A$5:$F$67,2,FALSE)&amp;", "&amp;VLOOKUP(C209,INSCRIPCIÓN!$A$5:$F$67,3,FALSE)</f>
        <v>MONTANER ABARCA, ROQUE</v>
      </c>
      <c r="E209" s="43"/>
      <c r="F209" s="37" t="s">
        <v>79</v>
      </c>
      <c r="G209" s="32"/>
      <c r="H209" s="32">
        <v>1</v>
      </c>
    </row>
    <row r="210" spans="2:11" ht="15.75" customHeight="1" thickBot="1">
      <c r="C210" s="43"/>
      <c r="D210" s="43"/>
      <c r="E210" s="43"/>
      <c r="F210" s="43"/>
      <c r="G210" s="43"/>
      <c r="H210" s="43"/>
    </row>
    <row r="211" spans="2:11" ht="15.75" customHeight="1" thickBot="1">
      <c r="B211" s="43">
        <v>16</v>
      </c>
      <c r="C211" s="181" t="str">
        <f>UPPER(VLOOKUP(B211,'Orden Carreras'!C:K,2,FALSE)&amp;" "&amp;VLOOKUP(B211,'Orden Carreras'!C:K,3,FALSE)&amp;" "&amp;VLOOKUP(B211,'Orden Carreras'!C:K,4,FALSE))</f>
        <v>ALEVIN FEMENINO-MASCULINO 1000M</v>
      </c>
      <c r="D211" s="182"/>
      <c r="E211" s="182"/>
      <c r="F211" s="182"/>
      <c r="G211" s="183"/>
    </row>
    <row r="212" spans="2:11" ht="15.75" customHeight="1" thickBot="1">
      <c r="C212" s="184" t="str">
        <f>UPPER(VLOOKUP(B211,'Orden Carreras'!C:K,7,FALSE)&amp;" "&amp;IF(VLOOKUP(B211,'Orden Carreras'!C:K,3,FALSE)="Femenino","Patinadoras","Patinadores")&amp;"|"&amp;VLOOKUP(B211,'Orden Carreras'!C:K,8,FALSE)&amp;"|"&amp;VLOOKUP(B211,'Orden Carreras'!C:K,9,FALSE))</f>
        <v>16 PATINADORES|1 SERIE|</v>
      </c>
      <c r="D212" s="185"/>
      <c r="E212" s="185"/>
      <c r="F212" s="185"/>
      <c r="G212" s="186"/>
    </row>
    <row r="213" spans="2:11" ht="15.75" customHeight="1" thickBot="1">
      <c r="C213" s="39" t="s">
        <v>76</v>
      </c>
      <c r="D213" s="41"/>
      <c r="F213" s="39" t="s">
        <v>275</v>
      </c>
      <c r="G213" s="41"/>
      <c r="I213" s="39" t="s">
        <v>182</v>
      </c>
      <c r="J213" s="41"/>
    </row>
    <row r="214" spans="2:11" ht="15.75" customHeight="1" thickBot="1">
      <c r="C214" s="47" t="s">
        <v>71</v>
      </c>
      <c r="D214" s="44" t="s">
        <v>3</v>
      </c>
      <c r="E214" s="43"/>
      <c r="F214" s="47" t="s">
        <v>71</v>
      </c>
      <c r="G214" s="44" t="s">
        <v>1</v>
      </c>
      <c r="I214" s="47" t="s">
        <v>71</v>
      </c>
      <c r="J214" s="44" t="s">
        <v>1</v>
      </c>
      <c r="K214" s="44" t="s">
        <v>56</v>
      </c>
    </row>
    <row r="215" spans="2:11" ht="15.75" customHeight="1" thickBot="1">
      <c r="C215" s="59">
        <v>11</v>
      </c>
      <c r="D215" s="48" t="str">
        <f>VLOOKUP(C215,INSCRIPCIÓN!$A$5:$F$67,2,FALSE)&amp;", "&amp;VLOOKUP(C215,INSCRIPCIÓN!$A$5:$F$67,3,FALSE)</f>
        <v>CASTELLOR, DANIELA</v>
      </c>
      <c r="E215" s="43"/>
      <c r="F215" s="37" t="s">
        <v>72</v>
      </c>
      <c r="G215" s="32"/>
      <c r="I215" s="37" t="s">
        <v>72</v>
      </c>
      <c r="J215" s="32"/>
      <c r="K215" s="32">
        <v>15</v>
      </c>
    </row>
    <row r="216" spans="2:11" ht="15.75" customHeight="1" thickBot="1">
      <c r="C216" s="59">
        <v>63</v>
      </c>
      <c r="D216" s="48" t="str">
        <f>VLOOKUP(C216,INSCRIPCIÓN!$A$5:$F$67,2,FALSE)&amp;", "&amp;VLOOKUP(C216,INSCRIPCIÓN!$A$5:$F$67,3,FALSE)</f>
        <v>CHINORIAS OTIN, ALBA</v>
      </c>
      <c r="E216" s="43"/>
      <c r="F216" s="37" t="s">
        <v>73</v>
      </c>
      <c r="G216" s="32"/>
      <c r="I216" s="37" t="s">
        <v>73</v>
      </c>
      <c r="J216" s="32"/>
      <c r="K216" s="32">
        <v>14</v>
      </c>
    </row>
    <row r="217" spans="2:11" ht="15.75" customHeight="1" thickBot="1">
      <c r="C217" s="59">
        <v>64</v>
      </c>
      <c r="D217" s="48" t="str">
        <f>VLOOKUP(C217,INSCRIPCIÓN!$A$5:$F$67,2,FALSE)&amp;", "&amp;VLOOKUP(C217,INSCRIPCIÓN!$A$5:$F$67,3,FALSE)</f>
        <v>EZQUERRA BENEDICTO, CLARA</v>
      </c>
      <c r="E217" s="43"/>
      <c r="F217" s="37" t="s">
        <v>74</v>
      </c>
      <c r="G217" s="32"/>
      <c r="I217" s="37" t="s">
        <v>74</v>
      </c>
      <c r="J217" s="32"/>
      <c r="K217" s="32">
        <v>13</v>
      </c>
    </row>
    <row r="218" spans="2:11" ht="15.75" customHeight="1" thickBot="1">
      <c r="C218" s="59">
        <v>65</v>
      </c>
      <c r="D218" s="48" t="str">
        <f>VLOOKUP(C218,INSCRIPCIÓN!$A$5:$F$67,2,FALSE)&amp;", "&amp;VLOOKUP(C218,INSCRIPCIÓN!$A$5:$F$67,3,FALSE)</f>
        <v>GIL VALENZUELA, DANIELA AMOR</v>
      </c>
      <c r="E218" s="43"/>
      <c r="F218" s="37" t="s">
        <v>75</v>
      </c>
      <c r="G218" s="32"/>
      <c r="I218" s="37" t="s">
        <v>75</v>
      </c>
      <c r="J218" s="32"/>
      <c r="K218" s="32">
        <v>12</v>
      </c>
    </row>
    <row r="219" spans="2:11" ht="15.75" customHeight="1" thickBot="1">
      <c r="C219" s="59">
        <v>66</v>
      </c>
      <c r="D219" s="48" t="str">
        <f>VLOOKUP(C219,INSCRIPCIÓN!$A$5:$F$67,2,FALSE)&amp;", "&amp;VLOOKUP(C219,INSCRIPCIÓN!$A$5:$F$67,3,FALSE)</f>
        <v>PAÑO BOBE, LUCIA</v>
      </c>
      <c r="E219" s="43"/>
      <c r="F219" s="37" t="s">
        <v>77</v>
      </c>
      <c r="G219" s="32"/>
      <c r="I219" s="37" t="s">
        <v>77</v>
      </c>
      <c r="J219" s="32"/>
      <c r="K219" s="32">
        <v>11</v>
      </c>
    </row>
    <row r="220" spans="2:11" ht="15.75" customHeight="1" thickBot="1">
      <c r="C220" s="59">
        <v>67</v>
      </c>
      <c r="D220" s="48" t="str">
        <f>VLOOKUP(C220,INSCRIPCIÓN!$A$5:$F$67,2,FALSE)&amp;", "&amp;VLOOKUP(C220,INSCRIPCIÓN!$A$5:$F$67,3,FALSE)</f>
        <v>PASAMAR HERRERO, ROCIO</v>
      </c>
      <c r="E220" s="43"/>
      <c r="F220" s="37" t="s">
        <v>78</v>
      </c>
      <c r="G220" s="32"/>
      <c r="I220" s="37" t="s">
        <v>78</v>
      </c>
      <c r="J220" s="32"/>
      <c r="K220" s="32">
        <v>10</v>
      </c>
    </row>
    <row r="221" spans="2:11" ht="15.75" customHeight="1" thickBot="1">
      <c r="C221" s="59">
        <v>68</v>
      </c>
      <c r="D221" s="48" t="str">
        <f>VLOOKUP(C221,INSCRIPCIÓN!$A$5:$F$67,2,FALSE)&amp;", "&amp;VLOOKUP(C221,INSCRIPCIÓN!$A$5:$F$67,3,FALSE)</f>
        <v>CANCER ZAMORA, AROA</v>
      </c>
      <c r="E221" s="43"/>
      <c r="F221" s="37" t="s">
        <v>79</v>
      </c>
      <c r="G221" s="32"/>
      <c r="I221" s="37" t="s">
        <v>79</v>
      </c>
      <c r="J221" s="32"/>
      <c r="K221" s="32">
        <v>9</v>
      </c>
    </row>
    <row r="222" spans="2:11" ht="15.75" customHeight="1" thickBot="1">
      <c r="C222" s="59">
        <v>69</v>
      </c>
      <c r="D222" s="48" t="str">
        <f>VLOOKUP(C222,INSCRIPCIÓN!$A$5:$F$67,2,FALSE)&amp;", "&amp;VLOOKUP(C222,INSCRIPCIÓN!$A$5:$F$67,3,FALSE)</f>
        <v>GARCIA GABASA, MARTINA</v>
      </c>
      <c r="E222" s="43"/>
      <c r="F222" s="37" t="s">
        <v>80</v>
      </c>
      <c r="G222" s="32"/>
      <c r="I222" s="37" t="s">
        <v>80</v>
      </c>
      <c r="J222" s="32"/>
      <c r="K222" s="32">
        <v>8</v>
      </c>
    </row>
    <row r="223" spans="2:11" ht="15.75" customHeight="1" thickBot="1">
      <c r="C223" s="59">
        <v>72</v>
      </c>
      <c r="D223" s="48" t="str">
        <f>VLOOKUP(C223,INSCRIPCIÓN!$A$5:$F$67,2,FALSE)&amp;", "&amp;VLOOKUP(C223,INSCRIPCIÓN!$A$5:$F$67,3,FALSE)</f>
        <v>ALONSO DE CEA, ALBA</v>
      </c>
      <c r="E223" s="43"/>
      <c r="F223" s="37" t="s">
        <v>81</v>
      </c>
      <c r="G223" s="32"/>
      <c r="I223" s="37" t="s">
        <v>81</v>
      </c>
      <c r="J223" s="32"/>
      <c r="K223" s="32">
        <v>7</v>
      </c>
    </row>
    <row r="224" spans="2:11" ht="15.75" customHeight="1" thickBot="1">
      <c r="C224" s="59">
        <v>73</v>
      </c>
      <c r="D224" s="48" t="str">
        <f>VLOOKUP(C224,INSCRIPCIÓN!$A$5:$F$67,2,FALSE)&amp;", "&amp;VLOOKUP(C224,INSCRIPCIÓN!$A$5:$F$67,3,FALSE)</f>
        <v>BELLE ANCHELERGUES, ITZIAR</v>
      </c>
      <c r="E224" s="43"/>
      <c r="F224" s="37" t="s">
        <v>82</v>
      </c>
      <c r="G224" s="32"/>
      <c r="I224" s="37" t="s">
        <v>82</v>
      </c>
      <c r="J224" s="32"/>
      <c r="K224" s="32">
        <v>6</v>
      </c>
    </row>
    <row r="225" spans="2:11" ht="15.75" customHeight="1" thickBot="1">
      <c r="C225" s="59">
        <v>74</v>
      </c>
      <c r="D225" s="48" t="str">
        <f>VLOOKUP(C225,INSCRIPCIÓN!$A$5:$F$67,2,FALSE)&amp;", "&amp;VLOOKUP(C225,INSCRIPCIÓN!$A$5:$F$67,3,FALSE)</f>
        <v>GONZALEZ BORIA, PAULA</v>
      </c>
      <c r="E225" s="43"/>
      <c r="F225" s="37" t="s">
        <v>83</v>
      </c>
      <c r="G225" s="32"/>
      <c r="I225" s="37" t="s">
        <v>83</v>
      </c>
      <c r="J225" s="32"/>
      <c r="K225" s="32">
        <v>5</v>
      </c>
    </row>
    <row r="226" spans="2:11" ht="15.75" customHeight="1" thickBot="1">
      <c r="C226" s="59">
        <v>75</v>
      </c>
      <c r="D226" s="48" t="str">
        <f>VLOOKUP(C226,INSCRIPCIÓN!$A$5:$F$67,2,FALSE)&amp;", "&amp;VLOOKUP(C226,INSCRIPCIÓN!$A$5:$F$67,3,FALSE)</f>
        <v>LOSTAO SIERRA, LUCIA</v>
      </c>
      <c r="E226" s="43"/>
      <c r="F226" s="37" t="s">
        <v>119</v>
      </c>
      <c r="G226" s="32"/>
      <c r="I226" s="37" t="s">
        <v>119</v>
      </c>
      <c r="J226" s="32"/>
      <c r="K226" s="32">
        <v>4</v>
      </c>
    </row>
    <row r="227" spans="2:11" ht="15.75" customHeight="1" thickBot="1">
      <c r="C227" s="59">
        <v>76</v>
      </c>
      <c r="D227" s="48" t="str">
        <f>VLOOKUP(C227,INSCRIPCIÓN!$A$5:$F$67,2,FALSE)&amp;", "&amp;VLOOKUP(C227,INSCRIPCIÓN!$A$5:$F$67,3,FALSE)</f>
        <v>SEBASTIAN CABRERIZO, ITZEL</v>
      </c>
      <c r="E227" s="43"/>
      <c r="F227" s="37" t="s">
        <v>201</v>
      </c>
      <c r="G227" s="32"/>
      <c r="I227" s="37" t="s">
        <v>201</v>
      </c>
      <c r="J227" s="32"/>
      <c r="K227" s="32">
        <v>3</v>
      </c>
    </row>
    <row r="228" spans="2:11" ht="15.75" customHeight="1" thickBot="1">
      <c r="C228" s="59">
        <v>77</v>
      </c>
      <c r="D228" s="48" t="str">
        <f>VLOOKUP(C228,INSCRIPCIÓN!$A$5:$F$67,2,FALSE)&amp;", "&amp;VLOOKUP(C228,INSCRIPCIÓN!$A$5:$F$67,3,FALSE)</f>
        <v>LECINA NAVAS, LUCIA</v>
      </c>
      <c r="E228" s="43"/>
      <c r="F228" s="37" t="s">
        <v>269</v>
      </c>
      <c r="G228" s="32"/>
      <c r="I228" s="37" t="s">
        <v>269</v>
      </c>
      <c r="J228" s="32"/>
      <c r="K228" s="32">
        <v>2</v>
      </c>
    </row>
    <row r="229" spans="2:11" ht="15.75" customHeight="1" thickBot="1">
      <c r="C229" s="59">
        <v>78</v>
      </c>
      <c r="D229" s="48" t="str">
        <f>VLOOKUP(C229,INSCRIPCIÓN!$A$5:$F$67,2,FALSE)&amp;", "&amp;VLOOKUP(C229,INSCRIPCIÓN!$A$5:$F$67,3,FALSE)</f>
        <v>PEGUERO MESA, DANIELA</v>
      </c>
      <c r="E229" s="43"/>
      <c r="F229" s="37" t="s">
        <v>270</v>
      </c>
      <c r="G229" s="32"/>
      <c r="I229" s="37" t="s">
        <v>270</v>
      </c>
      <c r="J229" s="32"/>
      <c r="K229" s="32">
        <v>1</v>
      </c>
    </row>
    <row r="230" spans="2:11" ht="20.25" customHeight="1" thickBot="1">
      <c r="C230" s="59">
        <v>6</v>
      </c>
      <c r="D230" s="48" t="str">
        <f>VLOOKUP(C230,INSCRIPCIÓN!$A$5:$F$67,2,FALSE)&amp;", "&amp;VLOOKUP(C230,INSCRIPCIÓN!$A$5:$F$67,3,FALSE)</f>
        <v>LOWEL, ISMAEL</v>
      </c>
      <c r="E230" s="43"/>
      <c r="F230" s="37" t="s">
        <v>271</v>
      </c>
      <c r="G230" s="32"/>
      <c r="I230" s="39" t="s">
        <v>186</v>
      </c>
      <c r="J230" s="41"/>
    </row>
    <row r="231" spans="2:11" ht="15.75" customHeight="1" thickBot="1">
      <c r="C231" s="114"/>
      <c r="D231" s="42"/>
      <c r="E231" s="43"/>
      <c r="F231" s="42"/>
      <c r="G231" s="36"/>
      <c r="H231" s="36"/>
      <c r="I231" s="47" t="s">
        <v>71</v>
      </c>
      <c r="J231" s="44" t="s">
        <v>1</v>
      </c>
      <c r="K231" s="44" t="s">
        <v>56</v>
      </c>
    </row>
    <row r="232" spans="2:11" ht="16.5" customHeight="1" thickBot="1">
      <c r="C232" s="114"/>
      <c r="D232" s="42"/>
      <c r="E232" s="43"/>
      <c r="F232" s="42"/>
      <c r="G232" s="36"/>
      <c r="H232" s="36"/>
      <c r="I232" s="37" t="s">
        <v>72</v>
      </c>
      <c r="J232" s="32"/>
      <c r="K232" s="32">
        <v>1</v>
      </c>
    </row>
    <row r="233" spans="2:11" ht="15.75" customHeight="1" thickBot="1">
      <c r="C233" s="43"/>
      <c r="D233" s="43"/>
      <c r="E233" s="43"/>
      <c r="F233" s="43"/>
      <c r="G233" s="43"/>
      <c r="H233" s="43"/>
    </row>
    <row r="234" spans="2:11" ht="15.75" customHeight="1" thickBot="1">
      <c r="B234" s="43">
        <v>17</v>
      </c>
      <c r="C234" s="181" t="str">
        <f>UPPER(VLOOKUP(B234,'Orden Carreras'!C:K,2,FALSE)&amp;" "&amp;VLOOKUP(B234,'Orden Carreras'!C:K,3,FALSE)&amp;" "&amp;VLOOKUP(B234,'Orden Carreras'!C:K,4,FALSE))</f>
        <v>INFANTIL FEMENINO 5000M</v>
      </c>
      <c r="D234" s="182"/>
      <c r="E234" s="182"/>
      <c r="F234" s="182"/>
      <c r="G234" s="183"/>
    </row>
    <row r="235" spans="2:11" ht="15.75" customHeight="1" thickBot="1">
      <c r="C235" s="184" t="str">
        <f>UPPER(VLOOKUP(B234,'Orden Carreras'!C:K,7,FALSE)&amp;" "&amp;IF(VLOOKUP(B234,'Orden Carreras'!C:K,3,FALSE)="Femenino","Patinadoras","Patinadores")&amp;"|"&amp;VLOOKUP(B234,'Orden Carreras'!C:K,8,FALSE)&amp;"|"&amp;VLOOKUP(B234,'Orden Carreras'!C:K,9,FALSE))</f>
        <v>15 PATINADORAS|1 SERIE|</v>
      </c>
      <c r="D235" s="185"/>
      <c r="E235" s="185"/>
      <c r="F235" s="185"/>
      <c r="G235" s="186"/>
    </row>
    <row r="236" spans="2:11" ht="15.75" customHeight="1" thickBot="1">
      <c r="B236"/>
      <c r="C236" s="39" t="s">
        <v>76</v>
      </c>
      <c r="D236" s="40">
        <v>0.44791666666666669</v>
      </c>
      <c r="E236" s="38"/>
      <c r="F236" s="38"/>
      <c r="G236" s="38"/>
    </row>
    <row r="237" spans="2:11" ht="15.75" customHeight="1" thickBot="1">
      <c r="B237"/>
      <c r="C237" s="47" t="s">
        <v>71</v>
      </c>
      <c r="D237" s="44" t="s">
        <v>86</v>
      </c>
      <c r="E237" s="43"/>
      <c r="F237" s="47" t="s">
        <v>71</v>
      </c>
      <c r="G237" s="44" t="s">
        <v>1</v>
      </c>
      <c r="H237" s="44" t="s">
        <v>56</v>
      </c>
    </row>
    <row r="238" spans="2:11" ht="15.75" customHeight="1" thickBot="1">
      <c r="B238"/>
      <c r="C238" s="59">
        <v>79</v>
      </c>
      <c r="D238" s="48" t="str">
        <f>VLOOKUP(C238,INSCRIPCIÓN!$A$5:$F$67,2,FALSE)&amp;", "&amp;VLOOKUP(C238,INSCRIPCIÓN!$A$5:$F$67,3,FALSE)</f>
        <v>AMARO CAPUZ, ESTELA</v>
      </c>
      <c r="E238" s="43"/>
      <c r="F238" s="37" t="s">
        <v>72</v>
      </c>
      <c r="G238" s="32"/>
      <c r="H238" s="32">
        <v>15</v>
      </c>
    </row>
    <row r="239" spans="2:11" ht="15.75" customHeight="1" thickBot="1">
      <c r="B239"/>
      <c r="C239" s="59">
        <v>80</v>
      </c>
      <c r="D239" s="48" t="str">
        <f>VLOOKUP(C239,INSCRIPCIÓN!$A$5:$F$67,2,FALSE)&amp;", "&amp;VLOOKUP(C239,INSCRIPCIÓN!$A$5:$F$67,3,FALSE)</f>
        <v>BARRAGAN MORENO, SAMARA</v>
      </c>
      <c r="E239" s="43"/>
      <c r="F239" s="37" t="s">
        <v>73</v>
      </c>
      <c r="G239" s="32"/>
      <c r="H239" s="32">
        <v>14</v>
      </c>
    </row>
    <row r="240" spans="2:11" ht="15.75" customHeight="1" thickBot="1">
      <c r="B240"/>
      <c r="C240" s="59">
        <v>81</v>
      </c>
      <c r="D240" s="48" t="str">
        <f>VLOOKUP(C240,INSCRIPCIÓN!$A$5:$F$67,2,FALSE)&amp;", "&amp;VLOOKUP(C240,INSCRIPCIÓN!$A$5:$F$67,3,FALSE)</f>
        <v>BUENO CARRASCOSA, IRANZU</v>
      </c>
      <c r="E240" s="43"/>
      <c r="F240" s="37" t="s">
        <v>74</v>
      </c>
      <c r="G240" s="32"/>
      <c r="H240" s="32">
        <v>13</v>
      </c>
    </row>
    <row r="241" spans="2:8" ht="15.75" customHeight="1" thickBot="1">
      <c r="B241"/>
      <c r="C241" s="59">
        <v>82</v>
      </c>
      <c r="D241" s="48" t="str">
        <f>VLOOKUP(C241,INSCRIPCIÓN!$A$5:$F$67,2,FALSE)&amp;", "&amp;VLOOKUP(C241,INSCRIPCIÓN!$A$5:$F$67,3,FALSE)</f>
        <v>CABRERO LAVILLA, MARIA</v>
      </c>
      <c r="E241" s="43"/>
      <c r="F241" s="37" t="s">
        <v>75</v>
      </c>
      <c r="G241" s="32"/>
      <c r="H241" s="32">
        <v>12</v>
      </c>
    </row>
    <row r="242" spans="2:8" ht="15.75" customHeight="1" thickBot="1">
      <c r="B242"/>
      <c r="C242" s="59">
        <v>83</v>
      </c>
      <c r="D242" s="48" t="str">
        <f>VLOOKUP(C242,INSCRIPCIÓN!$A$5:$F$67,2,FALSE)&amp;", "&amp;VLOOKUP(C242,INSCRIPCIÓN!$A$5:$F$67,3,FALSE)</f>
        <v>HERNANDEZ CAPAPE, LAURA</v>
      </c>
      <c r="E242" s="43"/>
      <c r="F242" s="37" t="s">
        <v>77</v>
      </c>
      <c r="G242" s="32"/>
      <c r="H242" s="32">
        <v>11</v>
      </c>
    </row>
    <row r="243" spans="2:8" ht="15.75" customHeight="1" thickBot="1">
      <c r="B243"/>
      <c r="C243" s="59">
        <v>84</v>
      </c>
      <c r="D243" s="48" t="str">
        <f>VLOOKUP(C243,INSCRIPCIÓN!$A$5:$F$67,2,FALSE)&amp;", "&amp;VLOOKUP(C243,INSCRIPCIÓN!$A$5:$F$67,3,FALSE)</f>
        <v>CONDE LLOPIS, PAOLA</v>
      </c>
      <c r="E243" s="43"/>
      <c r="F243" s="37" t="s">
        <v>78</v>
      </c>
      <c r="G243" s="32"/>
      <c r="H243" s="32">
        <v>10</v>
      </c>
    </row>
    <row r="244" spans="2:8" ht="15.75" customHeight="1" thickBot="1">
      <c r="B244"/>
      <c r="C244" s="59">
        <v>85</v>
      </c>
      <c r="D244" s="48" t="str">
        <f>VLOOKUP(C244,INSCRIPCIÓN!$A$5:$F$67,2,FALSE)&amp;", "&amp;VLOOKUP(C244,INSCRIPCIÓN!$A$5:$F$67,3,FALSE)</f>
        <v>MOLINA CONTE , CARLA</v>
      </c>
      <c r="E244" s="43"/>
      <c r="F244" s="37" t="s">
        <v>79</v>
      </c>
      <c r="G244" s="32"/>
      <c r="H244" s="32">
        <v>9</v>
      </c>
    </row>
    <row r="245" spans="2:8" ht="15.75" customHeight="1" thickBot="1">
      <c r="B245"/>
      <c r="C245" s="59">
        <v>86</v>
      </c>
      <c r="D245" s="48" t="str">
        <f>VLOOKUP(C245,INSCRIPCIÓN!$A$5:$F$67,2,FALSE)&amp;", "&amp;VLOOKUP(C245,INSCRIPCIÓN!$A$5:$F$67,3,FALSE)</f>
        <v>ALTABA FRAJ, AITANA</v>
      </c>
      <c r="E245" s="43"/>
      <c r="F245" s="37" t="s">
        <v>80</v>
      </c>
      <c r="G245" s="32"/>
      <c r="H245" s="32">
        <v>8</v>
      </c>
    </row>
    <row r="246" spans="2:8" ht="15.75" customHeight="1" thickBot="1">
      <c r="B246"/>
      <c r="C246" s="59">
        <v>87</v>
      </c>
      <c r="D246" s="48" t="str">
        <f>VLOOKUP(C246,INSCRIPCIÓN!$A$5:$F$67,2,FALSE)&amp;", "&amp;VLOOKUP(C246,INSCRIPCIÓN!$A$5:$F$67,3,FALSE)</f>
        <v>GARCIA PASCUAL, ARIADNA</v>
      </c>
      <c r="E246" s="43"/>
      <c r="F246" s="37" t="s">
        <v>81</v>
      </c>
      <c r="G246" s="32"/>
      <c r="H246" s="32">
        <v>7</v>
      </c>
    </row>
    <row r="247" spans="2:8" ht="15.75" customHeight="1" thickBot="1">
      <c r="B247"/>
      <c r="C247" s="59">
        <v>88</v>
      </c>
      <c r="D247" s="48" t="str">
        <f>VLOOKUP(C247,INSCRIPCIÓN!$A$5:$F$67,2,FALSE)&amp;", "&amp;VLOOKUP(C247,INSCRIPCIÓN!$A$5:$F$67,3,FALSE)</f>
        <v>GONZALVO HERNANDEZ, JULIA</v>
      </c>
      <c r="E247" s="43"/>
      <c r="F247" s="37" t="s">
        <v>82</v>
      </c>
      <c r="G247" s="32"/>
      <c r="H247" s="32">
        <v>6</v>
      </c>
    </row>
    <row r="248" spans="2:8" ht="15.75" customHeight="1" thickBot="1">
      <c r="B248"/>
      <c r="C248" s="59">
        <v>89</v>
      </c>
      <c r="D248" s="48" t="str">
        <f>VLOOKUP(C248,INSCRIPCIÓN!$A$5:$F$67,2,FALSE)&amp;", "&amp;VLOOKUP(C248,INSCRIPCIÓN!$A$5:$F$67,3,FALSE)</f>
        <v>LOSTAO SIERRA, ALBA</v>
      </c>
      <c r="E248" s="43"/>
      <c r="F248" s="37" t="s">
        <v>83</v>
      </c>
      <c r="G248" s="32"/>
      <c r="H248" s="32">
        <v>5</v>
      </c>
    </row>
    <row r="249" spans="2:8" ht="15.75" customHeight="1" thickBot="1">
      <c r="B249"/>
      <c r="C249" s="59">
        <v>90</v>
      </c>
      <c r="D249" s="48" t="str">
        <f>VLOOKUP(C249,INSCRIPCIÓN!$A$5:$F$67,2,FALSE)&amp;", "&amp;VLOOKUP(C249,INSCRIPCIÓN!$A$5:$F$67,3,FALSE)</f>
        <v>TRASOBARES LISBONA, PAULA</v>
      </c>
      <c r="E249" s="43"/>
      <c r="F249" s="37" t="s">
        <v>119</v>
      </c>
      <c r="G249" s="32"/>
      <c r="H249" s="32">
        <v>4</v>
      </c>
    </row>
    <row r="250" spans="2:8" ht="15.75" customHeight="1" thickBot="1">
      <c r="B250"/>
      <c r="C250" s="59">
        <v>91</v>
      </c>
      <c r="D250" s="48" t="str">
        <f>VLOOKUP(C250,INSCRIPCIÓN!$A$5:$F$67,2,FALSE)&amp;", "&amp;VLOOKUP(C250,INSCRIPCIÓN!$A$5:$F$67,3,FALSE)</f>
        <v>FERRER BROTO, ADRIANA</v>
      </c>
      <c r="E250" s="43"/>
      <c r="F250" s="37" t="s">
        <v>201</v>
      </c>
      <c r="G250" s="32"/>
      <c r="H250" s="32">
        <v>3</v>
      </c>
    </row>
    <row r="251" spans="2:8" ht="15.75" customHeight="1" thickBot="1">
      <c r="B251"/>
      <c r="C251" s="59">
        <v>92</v>
      </c>
      <c r="D251" s="48" t="str">
        <f>VLOOKUP(C251,INSCRIPCIÓN!$A$5:$F$67,2,FALSE)&amp;", "&amp;VLOOKUP(C251,INSCRIPCIÓN!$A$5:$F$67,3,FALSE)</f>
        <v>SARRATE OANCEA, VALENTINA</v>
      </c>
      <c r="E251" s="43"/>
      <c r="F251" s="37" t="s">
        <v>269</v>
      </c>
      <c r="G251" s="32"/>
      <c r="H251" s="32">
        <v>2</v>
      </c>
    </row>
    <row r="252" spans="2:8" ht="15.75" customHeight="1" thickBot="1">
      <c r="B252"/>
      <c r="C252" s="59">
        <v>93</v>
      </c>
      <c r="D252" s="48" t="str">
        <f>VLOOKUP(C252,INSCRIPCIÓN!$A$5:$F$67,2,FALSE)&amp;", "&amp;VLOOKUP(C252,INSCRIPCIÓN!$A$5:$F$67,3,FALSE)</f>
        <v>SUSIN SALGUERO, ALBA</v>
      </c>
      <c r="E252" s="43"/>
      <c r="F252" s="37" t="s">
        <v>270</v>
      </c>
      <c r="G252" s="32"/>
      <c r="H252" s="32">
        <v>1</v>
      </c>
    </row>
    <row r="253" spans="2:8" ht="15.75" customHeight="1">
      <c r="B253"/>
      <c r="C253" s="114"/>
      <c r="D253" s="42"/>
      <c r="E253" s="43"/>
      <c r="F253" s="42"/>
      <c r="G253" s="36"/>
      <c r="H253" s="36"/>
    </row>
    <row r="254" spans="2:8" ht="15.75" customHeight="1">
      <c r="B254" s="125" t="s">
        <v>276</v>
      </c>
      <c r="C254" s="43"/>
      <c r="D254" s="43"/>
      <c r="E254" s="43"/>
      <c r="F254" s="43"/>
      <c r="G254" s="43"/>
      <c r="H254" s="43"/>
    </row>
    <row r="255" spans="2:8" ht="15.75" customHeight="1" thickBot="1">
      <c r="B255" s="125"/>
      <c r="C255" s="43"/>
      <c r="D255" s="43"/>
      <c r="E255" s="43"/>
      <c r="F255" s="43"/>
      <c r="G255" s="43"/>
      <c r="H255" s="43"/>
    </row>
    <row r="256" spans="2:8" ht="15.75" customHeight="1" thickBot="1">
      <c r="C256" s="44" t="s">
        <v>84</v>
      </c>
      <c r="D256" s="45" t="s">
        <v>272</v>
      </c>
      <c r="E256" s="170" t="s">
        <v>272</v>
      </c>
      <c r="F256" s="46"/>
      <c r="G256" t="s">
        <v>273</v>
      </c>
    </row>
    <row r="257" spans="3:9" ht="15.75" customHeight="1" thickBot="1">
      <c r="C257" s="37">
        <v>25</v>
      </c>
      <c r="D257" s="32"/>
      <c r="G257">
        <v>15</v>
      </c>
      <c r="H257" s="50" t="s">
        <v>76</v>
      </c>
    </row>
    <row r="258" spans="3:9" ht="15.75" customHeight="1" thickBot="1">
      <c r="C258" s="37">
        <v>24</v>
      </c>
      <c r="D258" s="32"/>
      <c r="G258">
        <v>15</v>
      </c>
    </row>
    <row r="259" spans="3:9" ht="15.75" customHeight="1" thickBot="1">
      <c r="C259" s="37">
        <v>23</v>
      </c>
      <c r="D259" s="32"/>
      <c r="G259">
        <v>15</v>
      </c>
    </row>
    <row r="260" spans="3:9" ht="15.75" customHeight="1" thickBot="1">
      <c r="C260" s="37">
        <v>22</v>
      </c>
      <c r="D260" s="32"/>
      <c r="G260">
        <v>15</v>
      </c>
    </row>
    <row r="261" spans="3:9" ht="15.75" customHeight="1" thickBot="1">
      <c r="C261" s="37">
        <v>21</v>
      </c>
      <c r="D261" s="32"/>
      <c r="G261">
        <v>15</v>
      </c>
    </row>
    <row r="262" spans="3:9" ht="15.75" customHeight="1" thickBot="1">
      <c r="C262" s="37">
        <v>20</v>
      </c>
      <c r="D262" s="32"/>
      <c r="G262">
        <v>15</v>
      </c>
      <c r="H262" t="s">
        <v>274</v>
      </c>
    </row>
    <row r="263" spans="3:9" ht="15.75" customHeight="1" thickBot="1">
      <c r="C263" s="37">
        <v>19</v>
      </c>
      <c r="D263" s="75"/>
      <c r="E263" s="75"/>
      <c r="F263" s="169"/>
      <c r="G263">
        <v>15</v>
      </c>
      <c r="I263" s="50" t="s">
        <v>277</v>
      </c>
    </row>
    <row r="264" spans="3:9" ht="15.75" customHeight="1" thickBot="1">
      <c r="C264" s="37">
        <v>18</v>
      </c>
      <c r="D264" s="32"/>
      <c r="G264">
        <v>13</v>
      </c>
      <c r="H264" t="s">
        <v>274</v>
      </c>
    </row>
    <row r="265" spans="3:9" ht="15.75" customHeight="1" thickBot="1">
      <c r="C265" s="37">
        <v>17</v>
      </c>
      <c r="D265" s="32"/>
      <c r="G265">
        <v>13</v>
      </c>
      <c r="I265" s="50" t="s">
        <v>278</v>
      </c>
    </row>
    <row r="266" spans="3:9" ht="15.75" customHeight="1" thickBot="1">
      <c r="C266" s="37">
        <v>16</v>
      </c>
      <c r="D266" s="32"/>
      <c r="G266">
        <v>12</v>
      </c>
      <c r="H266" t="s">
        <v>274</v>
      </c>
    </row>
    <row r="267" spans="3:9" ht="15.75" customHeight="1" thickBot="1">
      <c r="C267" s="37">
        <v>15</v>
      </c>
      <c r="D267" s="32"/>
      <c r="G267">
        <v>12</v>
      </c>
      <c r="I267" s="50" t="s">
        <v>278</v>
      </c>
    </row>
    <row r="268" spans="3:9" ht="15.75" customHeight="1" thickBot="1">
      <c r="C268" s="37">
        <v>14</v>
      </c>
      <c r="D268" s="32"/>
      <c r="G268">
        <v>11</v>
      </c>
      <c r="H268" t="s">
        <v>274</v>
      </c>
    </row>
    <row r="269" spans="3:9" ht="15.75" customHeight="1" thickBot="1">
      <c r="C269" s="37">
        <v>13</v>
      </c>
      <c r="D269" s="32"/>
      <c r="G269">
        <v>11</v>
      </c>
      <c r="I269" s="50" t="s">
        <v>278</v>
      </c>
    </row>
    <row r="270" spans="3:9" ht="15.75" customHeight="1" thickBot="1">
      <c r="C270" s="37">
        <v>12</v>
      </c>
      <c r="D270" s="32"/>
      <c r="G270">
        <v>10</v>
      </c>
      <c r="H270" t="s">
        <v>274</v>
      </c>
    </row>
    <row r="271" spans="3:9" ht="15.75" customHeight="1" thickBot="1">
      <c r="C271" s="37">
        <v>11</v>
      </c>
      <c r="D271" s="32"/>
      <c r="G271">
        <v>10</v>
      </c>
      <c r="I271" s="50" t="s">
        <v>278</v>
      </c>
    </row>
    <row r="272" spans="3:9" ht="15.75" customHeight="1" thickBot="1">
      <c r="C272" s="37">
        <v>10</v>
      </c>
      <c r="D272" s="32"/>
      <c r="G272">
        <v>9</v>
      </c>
      <c r="H272" t="s">
        <v>274</v>
      </c>
    </row>
    <row r="273" spans="2:11" ht="15.75" customHeight="1" thickBot="1">
      <c r="C273" s="37">
        <v>9</v>
      </c>
      <c r="D273" s="32"/>
      <c r="G273">
        <v>9</v>
      </c>
      <c r="I273" s="50" t="s">
        <v>278</v>
      </c>
    </row>
    <row r="274" spans="2:11" ht="15.75" customHeight="1" thickBot="1">
      <c r="C274" s="37">
        <v>8</v>
      </c>
      <c r="D274" s="32"/>
      <c r="G274">
        <v>8</v>
      </c>
      <c r="H274" t="s">
        <v>274</v>
      </c>
    </row>
    <row r="275" spans="2:11" ht="15.75" customHeight="1" thickBot="1">
      <c r="C275" s="37">
        <v>7</v>
      </c>
      <c r="D275" s="32"/>
      <c r="G275">
        <v>8</v>
      </c>
      <c r="I275" s="50" t="s">
        <v>278</v>
      </c>
    </row>
    <row r="276" spans="2:11" ht="15.75" customHeight="1" thickBot="1">
      <c r="C276" s="37">
        <v>6</v>
      </c>
      <c r="D276" s="32"/>
      <c r="G276">
        <v>7</v>
      </c>
      <c r="H276" t="s">
        <v>274</v>
      </c>
    </row>
    <row r="277" spans="2:11" ht="15.75" customHeight="1" thickBot="1">
      <c r="C277" s="37">
        <v>5</v>
      </c>
      <c r="D277" s="32"/>
      <c r="G277">
        <v>7</v>
      </c>
      <c r="I277" s="50" t="s">
        <v>278</v>
      </c>
    </row>
    <row r="278" spans="2:11" ht="15.75" customHeight="1" thickBot="1">
      <c r="C278" s="37">
        <v>4</v>
      </c>
      <c r="D278" s="32"/>
      <c r="G278">
        <v>6</v>
      </c>
      <c r="H278" s="50" t="s">
        <v>274</v>
      </c>
    </row>
    <row r="279" spans="2:11" ht="15.75" customHeight="1" thickBot="1">
      <c r="C279" s="37">
        <v>3</v>
      </c>
      <c r="D279" s="32"/>
      <c r="G279">
        <v>6</v>
      </c>
      <c r="H279" t="s">
        <v>274</v>
      </c>
      <c r="I279" s="50" t="s">
        <v>278</v>
      </c>
    </row>
    <row r="280" spans="2:11" ht="15.75" customHeight="1" thickBot="1">
      <c r="C280" s="37">
        <v>2</v>
      </c>
      <c r="D280" s="32"/>
      <c r="G280">
        <v>5</v>
      </c>
      <c r="H280" t="s">
        <v>274</v>
      </c>
      <c r="I280" s="50" t="s">
        <v>278</v>
      </c>
    </row>
    <row r="281" spans="2:11" ht="15.75" customHeight="1" thickBot="1">
      <c r="C281" s="37">
        <v>1</v>
      </c>
      <c r="D281" s="32"/>
      <c r="G281">
        <v>4</v>
      </c>
      <c r="H281" t="s">
        <v>274</v>
      </c>
      <c r="I281" s="50" t="s">
        <v>278</v>
      </c>
    </row>
    <row r="282" spans="2:11" ht="15.75" customHeight="1" thickBot="1">
      <c r="C282" s="37">
        <v>0</v>
      </c>
      <c r="D282" s="32"/>
      <c r="E282" s="32"/>
      <c r="F282" s="32"/>
      <c r="G282">
        <v>3</v>
      </c>
      <c r="H282" t="s">
        <v>85</v>
      </c>
      <c r="I282" t="s">
        <v>85</v>
      </c>
    </row>
    <row r="283" spans="2:11" ht="15.75" customHeight="1" thickBot="1">
      <c r="D283" s="46" t="s">
        <v>72</v>
      </c>
      <c r="E283" s="44" t="s">
        <v>73</v>
      </c>
      <c r="F283" s="46" t="s">
        <v>74</v>
      </c>
    </row>
    <row r="284" spans="2:11" ht="15.75" customHeight="1" thickBot="1"/>
    <row r="285" spans="2:11" ht="15.75" customHeight="1" thickBot="1">
      <c r="B285" s="43">
        <v>18</v>
      </c>
      <c r="C285" s="181" t="str">
        <f>UPPER(VLOOKUP(B285,'Orden Carreras'!C:K,2,FALSE)&amp;" "&amp;VLOOKUP(B285,'Orden Carreras'!C:K,3,FALSE)&amp;" "&amp;VLOOKUP(B285,'Orden Carreras'!C:K,4,FALSE))</f>
        <v>JUVENIL FEMENINO- MASCULINO 5000M</v>
      </c>
      <c r="D285" s="182"/>
      <c r="E285" s="182"/>
      <c r="F285" s="182"/>
      <c r="G285" s="183"/>
    </row>
    <row r="286" spans="2:11" ht="15.75" customHeight="1" thickBot="1">
      <c r="C286" s="184" t="str">
        <f>UPPER(VLOOKUP(B285,'Orden Carreras'!C:K,7,FALSE)&amp;" "&amp;IF(VLOOKUP(B285,'Orden Carreras'!C:K,3,FALSE)="Femenino","Patinadoras","Patinadores")&amp;"|"&amp;VLOOKUP(B285,'Orden Carreras'!C:K,8,FALSE)&amp;"|"&amp;VLOOKUP(B285,'Orden Carreras'!C:K,9,FALSE))</f>
        <v>9 PATINADORES|1 SERIE|</v>
      </c>
      <c r="D286" s="185"/>
      <c r="E286" s="185"/>
      <c r="F286" s="185"/>
      <c r="G286" s="186"/>
    </row>
    <row r="287" spans="2:11" ht="15.75" customHeight="1" thickBot="1">
      <c r="B287"/>
      <c r="C287" s="39" t="s">
        <v>76</v>
      </c>
      <c r="D287" s="40">
        <v>0.44791666666666669</v>
      </c>
      <c r="E287" s="38"/>
      <c r="F287" s="39" t="s">
        <v>275</v>
      </c>
      <c r="G287" s="41"/>
      <c r="I287" s="39" t="s">
        <v>182</v>
      </c>
      <c r="J287" s="41"/>
    </row>
    <row r="288" spans="2:11" ht="15.75" customHeight="1" thickBot="1">
      <c r="B288"/>
      <c r="C288" s="47" t="s">
        <v>71</v>
      </c>
      <c r="D288" s="44" t="s">
        <v>86</v>
      </c>
      <c r="E288" s="43"/>
      <c r="F288" s="47" t="s">
        <v>71</v>
      </c>
      <c r="G288" s="44" t="s">
        <v>1</v>
      </c>
      <c r="I288" s="47" t="s">
        <v>71</v>
      </c>
      <c r="J288" s="44" t="s">
        <v>1</v>
      </c>
      <c r="K288" s="44" t="s">
        <v>56</v>
      </c>
    </row>
    <row r="289" spans="2:11" ht="15.75" customHeight="1" thickBot="1">
      <c r="B289"/>
      <c r="C289" s="59">
        <v>10</v>
      </c>
      <c r="D289" s="48" t="str">
        <f>VLOOKUP(C289,INSCRIPCIÓN!$A$5:$F$67,2,FALSE)&amp;", "&amp;VLOOKUP(C289,INSCRIPCIÓN!$A$5:$F$67,3,FALSE)</f>
        <v>PALLARÉS JUSTEL, LEYRE</v>
      </c>
      <c r="E289" s="43"/>
      <c r="F289" s="37" t="s">
        <v>72</v>
      </c>
      <c r="G289" s="32"/>
      <c r="I289" s="37" t="s">
        <v>72</v>
      </c>
      <c r="J289" s="32"/>
      <c r="K289" s="32">
        <v>6</v>
      </c>
    </row>
    <row r="290" spans="2:11" ht="15.75" customHeight="1" thickBot="1">
      <c r="B290"/>
      <c r="C290" s="59">
        <v>94</v>
      </c>
      <c r="D290" s="48" t="str">
        <f>VLOOKUP(C290,INSCRIPCIÓN!$A$5:$F$67,2,FALSE)&amp;", "&amp;VLOOKUP(C290,INSCRIPCIÓN!$A$5:$F$67,3,FALSE)</f>
        <v>CABRERO LAVILLA, IRENE</v>
      </c>
      <c r="E290" s="43"/>
      <c r="F290" s="37" t="s">
        <v>73</v>
      </c>
      <c r="G290" s="32"/>
      <c r="I290" s="37" t="s">
        <v>73</v>
      </c>
      <c r="J290" s="32"/>
      <c r="K290" s="32">
        <v>5</v>
      </c>
    </row>
    <row r="291" spans="2:11" ht="15.75" customHeight="1" thickBot="1">
      <c r="B291"/>
      <c r="C291" s="59">
        <v>95</v>
      </c>
      <c r="D291" s="48" t="str">
        <f>VLOOKUP(C291,INSCRIPCIÓN!$A$5:$F$67,2,FALSE)&amp;", "&amp;VLOOKUP(C291,INSCRIPCIÓN!$A$5:$F$67,3,FALSE)</f>
        <v>CASTILLO BURRULL, LOLA</v>
      </c>
      <c r="E291" s="43"/>
      <c r="F291" s="37" t="s">
        <v>74</v>
      </c>
      <c r="G291" s="32"/>
      <c r="I291" s="37" t="s">
        <v>74</v>
      </c>
      <c r="J291" s="32"/>
      <c r="K291" s="32">
        <v>4</v>
      </c>
    </row>
    <row r="292" spans="2:11" ht="15.75" customHeight="1" thickBot="1">
      <c r="B292"/>
      <c r="C292" s="59">
        <v>96</v>
      </c>
      <c r="D292" s="48" t="str">
        <f>VLOOKUP(C292,INSCRIPCIÓN!$A$5:$F$67,2,FALSE)&amp;", "&amp;VLOOKUP(C292,INSCRIPCIÓN!$A$5:$F$67,3,FALSE)</f>
        <v>LAZARO MEMBRILLA, ANDREA</v>
      </c>
      <c r="E292" s="43"/>
      <c r="F292" s="37" t="s">
        <v>75</v>
      </c>
      <c r="G292" s="32"/>
      <c r="I292" s="37" t="s">
        <v>75</v>
      </c>
      <c r="J292" s="32"/>
      <c r="K292" s="32">
        <v>3</v>
      </c>
    </row>
    <row r="293" spans="2:11" ht="15.75" customHeight="1" thickBot="1">
      <c r="B293"/>
      <c r="C293" s="59">
        <v>98</v>
      </c>
      <c r="D293" s="48" t="str">
        <f>VLOOKUP(C293,INSCRIPCIÓN!$A$5:$F$67,2,FALSE)&amp;", "&amp;VLOOKUP(C293,INSCRIPCIÓN!$A$5:$F$67,3,FALSE)</f>
        <v>VILLAR PENAGOS, SHANNON</v>
      </c>
      <c r="E293" s="43"/>
      <c r="F293" s="37" t="s">
        <v>77</v>
      </c>
      <c r="G293" s="32"/>
      <c r="I293" s="37" t="s">
        <v>77</v>
      </c>
      <c r="J293" s="32"/>
      <c r="K293" s="32">
        <v>2</v>
      </c>
    </row>
    <row r="294" spans="2:11" ht="15.75" customHeight="1" thickBot="1">
      <c r="B294"/>
      <c r="C294" s="59">
        <v>99</v>
      </c>
      <c r="D294" s="48" t="str">
        <f>VLOOKUP(C294,INSCRIPCIÓN!$A$5:$F$67,2,FALSE)&amp;", "&amp;VLOOKUP(C294,INSCRIPCIÓN!$A$5:$F$67,3,FALSE)</f>
        <v>VILLAR PENAGOS, SHARON</v>
      </c>
      <c r="E294" s="43"/>
      <c r="F294" s="37" t="s">
        <v>78</v>
      </c>
      <c r="G294" s="32"/>
      <c r="I294" s="37" t="s">
        <v>78</v>
      </c>
      <c r="J294" s="32"/>
      <c r="K294" s="32">
        <v>1</v>
      </c>
    </row>
    <row r="295" spans="2:11" ht="15.75" customHeight="1" thickBot="1">
      <c r="B295"/>
      <c r="C295" s="59">
        <v>13</v>
      </c>
      <c r="D295" s="48" t="str">
        <f>VLOOKUP(C295,INSCRIPCIÓN!$A$5:$F$67,2,FALSE)&amp;", "&amp;VLOOKUP(C295,INSCRIPCIÓN!$A$5:$F$67,3,FALSE)</f>
        <v>VILLANUEVA ROMERO, JAVIER</v>
      </c>
      <c r="E295" s="43"/>
      <c r="F295" s="37" t="s">
        <v>79</v>
      </c>
      <c r="G295" s="32"/>
      <c r="I295" s="39" t="s">
        <v>186</v>
      </c>
      <c r="J295" s="41"/>
    </row>
    <row r="296" spans="2:11" ht="15.75" customHeight="1" thickBot="1">
      <c r="B296"/>
      <c r="C296" s="59">
        <v>16</v>
      </c>
      <c r="D296" s="48" t="str">
        <f>VLOOKUP(C296,INSCRIPCIÓN!$A$5:$F$67,2,FALSE)&amp;", "&amp;VLOOKUP(C296,INSCRIPCIÓN!$A$5:$F$67,3,FALSE)</f>
        <v>ABAD CENDAN, DANIEL</v>
      </c>
      <c r="E296" s="43"/>
      <c r="F296" s="37" t="s">
        <v>80</v>
      </c>
      <c r="G296" s="32"/>
      <c r="I296" s="47" t="s">
        <v>71</v>
      </c>
      <c r="J296" s="44" t="s">
        <v>1</v>
      </c>
      <c r="K296" s="44" t="s">
        <v>56</v>
      </c>
    </row>
    <row r="297" spans="2:11" ht="15.75" customHeight="1" thickBot="1">
      <c r="B297"/>
      <c r="C297" s="59">
        <v>100</v>
      </c>
      <c r="D297" s="48" t="str">
        <f>VLOOKUP(C297,INSCRIPCIÓN!$A$5:$F$67,2,FALSE)&amp;", "&amp;VLOOKUP(C297,INSCRIPCIÓN!$A$5:$F$67,3,FALSE)</f>
        <v>HERNANDEZ JIMENO, GONZALO</v>
      </c>
      <c r="E297" s="43"/>
      <c r="F297" s="37" t="s">
        <v>81</v>
      </c>
      <c r="G297" s="32"/>
      <c r="I297" s="37" t="s">
        <v>72</v>
      </c>
      <c r="J297" s="32"/>
      <c r="K297" s="32">
        <v>3</v>
      </c>
    </row>
    <row r="298" spans="2:11" ht="15.75" customHeight="1" thickBot="1">
      <c r="B298"/>
      <c r="C298" s="114"/>
      <c r="D298" s="114"/>
      <c r="E298" s="43"/>
      <c r="F298" s="42"/>
      <c r="G298" s="36"/>
      <c r="H298" s="36"/>
      <c r="I298" s="37" t="s">
        <v>73</v>
      </c>
      <c r="J298" s="32"/>
      <c r="K298" s="32">
        <v>2</v>
      </c>
    </row>
    <row r="299" spans="2:11" ht="15.75" customHeight="1" thickBot="1">
      <c r="B299"/>
      <c r="C299" s="114"/>
      <c r="D299" s="114"/>
      <c r="E299" s="43"/>
      <c r="F299" s="42"/>
      <c r="G299" s="36"/>
      <c r="H299" s="36"/>
      <c r="I299" s="37" t="s">
        <v>74</v>
      </c>
      <c r="J299" s="32"/>
      <c r="K299" s="32">
        <v>1</v>
      </c>
    </row>
    <row r="300" spans="2:11" ht="15.75" customHeight="1">
      <c r="B300"/>
      <c r="C300" s="114"/>
      <c r="D300" s="42"/>
      <c r="E300" s="43"/>
      <c r="F300" s="42"/>
      <c r="G300" s="36"/>
      <c r="H300" s="36"/>
    </row>
    <row r="301" spans="2:11" ht="15.75" customHeight="1">
      <c r="B301" s="125" t="s">
        <v>276</v>
      </c>
      <c r="C301" s="43"/>
      <c r="D301" s="43"/>
      <c r="E301" s="43"/>
      <c r="F301" s="43"/>
      <c r="G301" s="43"/>
      <c r="H301" s="43"/>
    </row>
    <row r="302" spans="2:11" ht="15.75" customHeight="1">
      <c r="B302" s="125"/>
      <c r="C302" s="43"/>
      <c r="D302" s="43"/>
      <c r="E302" s="43"/>
      <c r="F302" s="43"/>
      <c r="G302" s="43"/>
      <c r="H302" s="43"/>
    </row>
    <row r="303" spans="2:11" ht="15.75" customHeight="1" thickBot="1">
      <c r="B303"/>
      <c r="C303" s="43"/>
      <c r="D303" s="42"/>
      <c r="F303" s="35"/>
      <c r="G303" s="42"/>
    </row>
    <row r="304" spans="2:11" ht="15.75" customHeight="1" thickBot="1">
      <c r="C304" s="44" t="s">
        <v>84</v>
      </c>
      <c r="D304" s="45" t="s">
        <v>272</v>
      </c>
      <c r="G304" t="s">
        <v>273</v>
      </c>
    </row>
    <row r="305" spans="3:8" ht="15.75" customHeight="1" thickBot="1">
      <c r="C305" s="37">
        <v>25</v>
      </c>
      <c r="D305" s="32"/>
      <c r="G305">
        <v>9</v>
      </c>
    </row>
    <row r="306" spans="3:8" ht="15.75" customHeight="1" thickBot="1">
      <c r="C306" s="37">
        <v>24</v>
      </c>
      <c r="D306" s="32"/>
      <c r="G306">
        <v>9</v>
      </c>
    </row>
    <row r="307" spans="3:8" ht="15.75" customHeight="1" thickBot="1">
      <c r="C307" s="37">
        <v>23</v>
      </c>
      <c r="D307" s="32"/>
      <c r="G307">
        <v>9</v>
      </c>
    </row>
    <row r="308" spans="3:8" ht="15.75" customHeight="1" thickBot="1">
      <c r="C308" s="37">
        <v>22</v>
      </c>
      <c r="D308" s="32"/>
      <c r="G308">
        <v>9</v>
      </c>
    </row>
    <row r="309" spans="3:8" ht="15.75" customHeight="1" thickBot="1">
      <c r="C309" s="37">
        <v>21</v>
      </c>
      <c r="D309" s="32"/>
      <c r="G309">
        <v>9</v>
      </c>
    </row>
    <row r="310" spans="3:8" ht="15.75" customHeight="1" thickBot="1">
      <c r="C310" s="37">
        <v>20</v>
      </c>
      <c r="D310" s="32"/>
      <c r="G310">
        <v>9</v>
      </c>
    </row>
    <row r="311" spans="3:8" ht="15.75" customHeight="1" thickBot="1">
      <c r="C311" s="37">
        <v>19</v>
      </c>
      <c r="D311" s="32"/>
      <c r="G311">
        <v>9</v>
      </c>
    </row>
    <row r="312" spans="3:8" ht="15.75" customHeight="1" thickBot="1">
      <c r="C312" s="37">
        <v>18</v>
      </c>
      <c r="D312" s="32"/>
      <c r="G312">
        <v>9</v>
      </c>
    </row>
    <row r="313" spans="3:8" ht="15.75" customHeight="1" thickBot="1">
      <c r="C313" s="37">
        <v>17</v>
      </c>
      <c r="D313" s="32"/>
      <c r="G313">
        <v>9</v>
      </c>
    </row>
    <row r="314" spans="3:8" ht="15.75" customHeight="1" thickBot="1">
      <c r="C314" s="37">
        <v>16</v>
      </c>
      <c r="D314" s="32"/>
      <c r="G314">
        <v>9</v>
      </c>
    </row>
    <row r="315" spans="3:8" ht="15.75" customHeight="1" thickBot="1">
      <c r="C315" s="37">
        <v>15</v>
      </c>
      <c r="D315" s="32"/>
      <c r="G315">
        <v>9</v>
      </c>
    </row>
    <row r="316" spans="3:8" ht="15.75" customHeight="1" thickBot="1">
      <c r="C316" s="37">
        <v>14</v>
      </c>
      <c r="D316" s="32"/>
      <c r="G316">
        <v>9</v>
      </c>
    </row>
    <row r="317" spans="3:8" ht="15.75" customHeight="1" thickBot="1">
      <c r="C317" s="37">
        <v>13</v>
      </c>
      <c r="D317" s="32"/>
      <c r="G317">
        <v>9</v>
      </c>
    </row>
    <row r="318" spans="3:8" ht="15.75" customHeight="1" thickBot="1">
      <c r="C318" s="37">
        <v>12</v>
      </c>
      <c r="D318" s="32"/>
      <c r="G318">
        <v>9</v>
      </c>
    </row>
    <row r="319" spans="3:8" ht="15.75" customHeight="1" thickBot="1">
      <c r="C319" s="37">
        <v>11</v>
      </c>
      <c r="D319" s="32"/>
      <c r="G319">
        <v>9</v>
      </c>
    </row>
    <row r="320" spans="3:8" ht="15.75" customHeight="1" thickBot="1">
      <c r="C320" s="37">
        <v>10</v>
      </c>
      <c r="D320" s="32"/>
      <c r="G320">
        <v>9</v>
      </c>
      <c r="H320" t="s">
        <v>274</v>
      </c>
    </row>
    <row r="321" spans="3:9" ht="15.75" customHeight="1" thickBot="1">
      <c r="C321" s="37">
        <v>9</v>
      </c>
      <c r="D321" s="32"/>
      <c r="G321">
        <v>9</v>
      </c>
      <c r="I321" s="50" t="s">
        <v>278</v>
      </c>
    </row>
    <row r="322" spans="3:9" ht="15.75" customHeight="1" thickBot="1">
      <c r="C322" s="37">
        <v>8</v>
      </c>
      <c r="D322" s="32"/>
      <c r="G322">
        <v>8</v>
      </c>
      <c r="H322" t="s">
        <v>274</v>
      </c>
    </row>
    <row r="323" spans="3:9" ht="15.75" customHeight="1" thickBot="1">
      <c r="C323" s="37">
        <v>7</v>
      </c>
      <c r="D323" s="32"/>
      <c r="G323">
        <v>8</v>
      </c>
      <c r="I323" s="50" t="s">
        <v>278</v>
      </c>
    </row>
    <row r="324" spans="3:9" ht="15.75" customHeight="1" thickBot="1">
      <c r="C324" s="37">
        <v>6</v>
      </c>
      <c r="D324" s="32"/>
      <c r="G324">
        <v>7</v>
      </c>
      <c r="H324" t="s">
        <v>274</v>
      </c>
    </row>
    <row r="325" spans="3:9" ht="15.75" customHeight="1" thickBot="1">
      <c r="C325" s="37">
        <v>5</v>
      </c>
      <c r="D325" s="32"/>
      <c r="G325">
        <v>7</v>
      </c>
      <c r="I325" s="50" t="s">
        <v>278</v>
      </c>
    </row>
    <row r="326" spans="3:9" ht="15.75" customHeight="1" thickBot="1">
      <c r="C326" s="37">
        <v>4</v>
      </c>
      <c r="D326" s="32"/>
      <c r="G326">
        <v>6</v>
      </c>
      <c r="H326" s="50" t="s">
        <v>274</v>
      </c>
    </row>
    <row r="327" spans="3:9" ht="15.75" customHeight="1" thickBot="1">
      <c r="C327" s="37">
        <v>3</v>
      </c>
      <c r="D327" s="32"/>
      <c r="G327">
        <v>6</v>
      </c>
      <c r="H327" t="s">
        <v>274</v>
      </c>
      <c r="I327" s="50" t="s">
        <v>278</v>
      </c>
    </row>
    <row r="328" spans="3:9" ht="15.75" customHeight="1" thickBot="1">
      <c r="C328" s="37">
        <v>2</v>
      </c>
      <c r="D328" s="32"/>
      <c r="G328">
        <v>5</v>
      </c>
      <c r="H328" t="s">
        <v>274</v>
      </c>
      <c r="I328" s="50" t="s">
        <v>278</v>
      </c>
    </row>
    <row r="329" spans="3:9" ht="15.75" customHeight="1" thickBot="1">
      <c r="C329" s="37">
        <v>1</v>
      </c>
      <c r="D329" s="32"/>
      <c r="G329">
        <v>4</v>
      </c>
      <c r="H329" t="s">
        <v>274</v>
      </c>
      <c r="I329" s="50" t="s">
        <v>278</v>
      </c>
    </row>
    <row r="330" spans="3:9" ht="15.75" customHeight="1" thickBot="1">
      <c r="C330" s="37">
        <v>0</v>
      </c>
      <c r="D330" s="32"/>
      <c r="E330" s="32"/>
      <c r="F330" s="32"/>
      <c r="G330">
        <v>3</v>
      </c>
      <c r="H330" t="s">
        <v>85</v>
      </c>
      <c r="I330" t="s">
        <v>85</v>
      </c>
    </row>
    <row r="331" spans="3:9" ht="15.75" customHeight="1" thickBot="1">
      <c r="D331" s="45" t="s">
        <v>72</v>
      </c>
      <c r="E331" s="44" t="s">
        <v>73</v>
      </c>
      <c r="F331" s="46" t="s">
        <v>74</v>
      </c>
    </row>
  </sheetData>
  <mergeCells count="30">
    <mergeCell ref="C212:G212"/>
    <mergeCell ref="C234:G234"/>
    <mergeCell ref="C235:G235"/>
    <mergeCell ref="C285:G285"/>
    <mergeCell ref="C286:G286"/>
    <mergeCell ref="C188:G188"/>
    <mergeCell ref="C189:G189"/>
    <mergeCell ref="C199:G199"/>
    <mergeCell ref="C200:G200"/>
    <mergeCell ref="C211:G211"/>
    <mergeCell ref="C161:G161"/>
    <mergeCell ref="C170:G170"/>
    <mergeCell ref="C171:G171"/>
    <mergeCell ref="C178:G178"/>
    <mergeCell ref="C179:G179"/>
    <mergeCell ref="C149:G149"/>
    <mergeCell ref="C150:G150"/>
    <mergeCell ref="C160:G160"/>
    <mergeCell ref="C121:G121"/>
    <mergeCell ref="C128:G128"/>
    <mergeCell ref="C129:G129"/>
    <mergeCell ref="C138:G138"/>
    <mergeCell ref="C139:G139"/>
    <mergeCell ref="C2:G2"/>
    <mergeCell ref="C3:G3"/>
    <mergeCell ref="C32:G32"/>
    <mergeCell ref="C33:G33"/>
    <mergeCell ref="C120:G120"/>
    <mergeCell ref="C77:G77"/>
    <mergeCell ref="C78:G78"/>
  </mergeCells>
  <phoneticPr fontId="25" type="noConversion"/>
  <pageMargins left="0.23622047244094491" right="0.23622047244094491" top="0.35433070866141736" bottom="0.35433070866141736" header="0" footer="0"/>
  <pageSetup paperSize="9" scale="80" fitToHeight="0" orientation="portrait" horizontalDpi="4294967293" r:id="rId1"/>
  <rowBreaks count="6" manualBreakCount="6">
    <brk id="30" max="16383" man="1"/>
    <brk id="75" max="16383" man="1"/>
    <brk id="136" max="16383" man="1"/>
    <brk id="197" max="16383" man="1"/>
    <brk id="232" max="16383" man="1"/>
    <brk id="283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9"/>
  <sheetViews>
    <sheetView workbookViewId="0"/>
    <sheetView topLeftCell="A27" workbookViewId="1">
      <selection activeCell="L30" sqref="L30"/>
    </sheetView>
  </sheetViews>
  <sheetFormatPr baseColWidth="10" defaultColWidth="11.42578125" defaultRowHeight="12.75"/>
  <cols>
    <col min="1" max="1" width="11.42578125" style="55" bestFit="1" customWidth="1"/>
    <col min="2" max="2" width="24.7109375" style="55" bestFit="1" customWidth="1"/>
    <col min="3" max="3" width="18.28515625" style="55" bestFit="1" customWidth="1"/>
    <col min="4" max="4" width="13.7109375" style="55" bestFit="1" customWidth="1"/>
    <col min="5" max="5" width="15" style="56" bestFit="1" customWidth="1"/>
    <col min="6" max="6" width="12.42578125" style="56" bestFit="1" customWidth="1"/>
    <col min="7" max="7" width="18.5703125" style="56" bestFit="1" customWidth="1"/>
    <col min="8" max="8" width="35.7109375" style="56" bestFit="1" customWidth="1"/>
    <col min="9" max="9" width="22.85546875" style="55" bestFit="1" customWidth="1"/>
    <col min="10" max="10" width="24.7109375" style="55" bestFit="1" customWidth="1"/>
    <col min="11" max="11" width="18.28515625" style="55" bestFit="1" customWidth="1"/>
    <col min="12" max="12" width="13.5703125" style="55" bestFit="1" customWidth="1"/>
    <col min="13" max="13" width="11.85546875" style="55" bestFit="1" customWidth="1"/>
    <col min="14" max="16384" width="11.42578125" style="55"/>
  </cols>
  <sheetData>
    <row r="2" spans="1:13" ht="26.25">
      <c r="A2" s="187" t="s">
        <v>112</v>
      </c>
      <c r="B2" s="187"/>
      <c r="C2" s="187"/>
      <c r="D2" s="187"/>
      <c r="E2" s="187"/>
      <c r="F2" s="187"/>
      <c r="G2" s="61"/>
      <c r="H2" s="61"/>
    </row>
    <row r="3" spans="1:13">
      <c r="A3" s="188" t="s">
        <v>207</v>
      </c>
      <c r="B3" s="188"/>
      <c r="C3" s="188"/>
      <c r="D3" s="188"/>
      <c r="E3" s="188"/>
      <c r="F3" s="188"/>
    </row>
    <row r="4" spans="1:13" ht="13.5" thickBot="1"/>
    <row r="5" spans="1:13" ht="12.6" customHeight="1" thickBot="1">
      <c r="A5" s="53" t="s">
        <v>1</v>
      </c>
      <c r="B5" s="53" t="s">
        <v>2</v>
      </c>
      <c r="C5" s="53" t="s">
        <v>3</v>
      </c>
      <c r="D5" s="53" t="s">
        <v>4</v>
      </c>
      <c r="E5" s="53" t="s">
        <v>6</v>
      </c>
      <c r="F5" s="53" t="s">
        <v>113</v>
      </c>
      <c r="G5" s="53" t="s">
        <v>5</v>
      </c>
      <c r="H5" s="53" t="s">
        <v>166</v>
      </c>
      <c r="I5" s="53" t="s">
        <v>164</v>
      </c>
      <c r="J5" s="53" t="s">
        <v>165</v>
      </c>
      <c r="K5" s="55" t="s">
        <v>168</v>
      </c>
      <c r="L5" s="55" t="s">
        <v>169</v>
      </c>
      <c r="M5" s="55" t="s">
        <v>170</v>
      </c>
    </row>
    <row r="6" spans="1:13" ht="14.25" customHeight="1" thickBot="1">
      <c r="A6" s="83">
        <v>6</v>
      </c>
      <c r="B6" s="84" t="s">
        <v>242</v>
      </c>
      <c r="C6" s="84" t="s">
        <v>241</v>
      </c>
      <c r="D6" s="84" t="s">
        <v>15</v>
      </c>
      <c r="E6" s="84" t="s">
        <v>17</v>
      </c>
      <c r="F6" s="84" t="s">
        <v>9</v>
      </c>
      <c r="G6" s="10"/>
      <c r="H6" s="10"/>
      <c r="I6" s="11" t="e">
        <f>VLOOKUP(F6,DATOS!D:E,2,FALSE)</f>
        <v>#N/A</v>
      </c>
      <c r="J6" s="64" t="str">
        <f>VLOOKUP(A6,'CLASIFICACION GENERAL'!B:C,2,FALSE)</f>
        <v xml:space="preserve">LOWEL ABAYOMI </v>
      </c>
      <c r="K6" s="64" t="str">
        <f>VLOOKUP(A6,'CLASIFICACION GENERAL'!B:D,3,FALSE)</f>
        <v>ISMAEL</v>
      </c>
      <c r="L6" s="55" t="str">
        <f>VLOOKUP(A6,'CLASIFICACION GENERAL'!B:E,4,FALSE)</f>
        <v>OSCAROLLER</v>
      </c>
      <c r="M6" s="55" t="str">
        <f>VLOOKUP(A6,'CLASIFICACION GENERAL'!B:G,6,FALSE)</f>
        <v>MASCULINO</v>
      </c>
    </row>
    <row r="7" spans="1:13" ht="14.25" customHeight="1" thickBot="1">
      <c r="A7" s="83">
        <v>9</v>
      </c>
      <c r="B7" s="84" t="s">
        <v>221</v>
      </c>
      <c r="C7" s="84" t="s">
        <v>222</v>
      </c>
      <c r="D7" s="84" t="s">
        <v>11</v>
      </c>
      <c r="E7" s="84" t="s">
        <v>18</v>
      </c>
      <c r="F7" s="84" t="s">
        <v>12</v>
      </c>
      <c r="G7" s="10"/>
      <c r="H7" s="10"/>
      <c r="I7" s="11" t="e">
        <f>VLOOKUP(G7,DATOS!D:E,2,FALSE)</f>
        <v>#N/A</v>
      </c>
      <c r="J7" s="64" t="str">
        <f>VLOOKUP(A7,'CLASIFICACION GENERAL'!B:C,2,FALSE)</f>
        <v>LOJA ALVAREZ</v>
      </c>
      <c r="K7" s="64" t="str">
        <f>VLOOKUP(A7,'CLASIFICACION GENERAL'!B:D,3,FALSE)</f>
        <v>IRIS</v>
      </c>
      <c r="L7" s="55" t="str">
        <f>VLOOKUP(A7,'CLASIFICACION GENERAL'!B:E,4,FALSE)</f>
        <v>CP 2mil6</v>
      </c>
      <c r="M7" s="55" t="str">
        <f>VLOOKUP(A7,'CLASIFICACION GENERAL'!B:G,6,FALSE)</f>
        <v>FEMENINO</v>
      </c>
    </row>
    <row r="8" spans="1:13" ht="14.25" customHeight="1" thickBot="1">
      <c r="A8" s="83">
        <v>10</v>
      </c>
      <c r="B8" s="84" t="s">
        <v>100</v>
      </c>
      <c r="C8" s="84" t="s">
        <v>34</v>
      </c>
      <c r="D8" s="84" t="s">
        <v>11</v>
      </c>
      <c r="E8" s="84" t="s">
        <v>14</v>
      </c>
      <c r="F8" s="84" t="s">
        <v>12</v>
      </c>
      <c r="G8" s="10"/>
      <c r="H8" s="10"/>
      <c r="I8" s="11" t="e">
        <f>VLOOKUP(G8,DATOS!D:E,2,FALSE)</f>
        <v>#N/A</v>
      </c>
      <c r="J8" s="64" t="str">
        <f>VLOOKUP(A8,'CLASIFICACION GENERAL'!B:C,2,FALSE)</f>
        <v>PALLARÉS JUSTEL</v>
      </c>
      <c r="K8" s="64" t="str">
        <f>VLOOKUP(A8,'CLASIFICACION GENERAL'!B:D,3,FALSE)</f>
        <v>LEYRE</v>
      </c>
      <c r="L8" s="55" t="str">
        <f>VLOOKUP(A8,'CLASIFICACION GENERAL'!B:E,4,FALSE)</f>
        <v>CP 2mil6</v>
      </c>
      <c r="M8" s="55" t="str">
        <f>VLOOKUP(A8,'CLASIFICACION GENERAL'!B:G,6,FALSE)</f>
        <v>FEMENINO</v>
      </c>
    </row>
    <row r="9" spans="1:13" ht="14.25" customHeight="1" thickBot="1">
      <c r="A9" s="83">
        <v>11</v>
      </c>
      <c r="B9" s="84" t="s">
        <v>229</v>
      </c>
      <c r="C9" s="84" t="s">
        <v>109</v>
      </c>
      <c r="D9" s="84" t="s">
        <v>15</v>
      </c>
      <c r="E9" s="84" t="s">
        <v>17</v>
      </c>
      <c r="F9" s="84" t="s">
        <v>12</v>
      </c>
      <c r="G9" s="10"/>
      <c r="H9" s="10"/>
      <c r="I9" s="11" t="e">
        <f>VLOOKUP(G9,DATOS!D:E,2,FALSE)</f>
        <v>#N/A</v>
      </c>
      <c r="J9" s="64" t="str">
        <f>VLOOKUP(A9,'CLASIFICACION GENERAL'!B:C,2,FALSE)</f>
        <v>CASTELLOR</v>
      </c>
      <c r="K9" s="64" t="str">
        <f>VLOOKUP(A9,'CLASIFICACION GENERAL'!B:D,3,FALSE)</f>
        <v>DANIELA</v>
      </c>
      <c r="L9" s="55" t="str">
        <f>VLOOKUP(A9,'CLASIFICACION GENERAL'!B:E,4,FALSE)</f>
        <v>OSCAROLLER</v>
      </c>
      <c r="M9" s="55" t="str">
        <f>VLOOKUP(A9,'CLASIFICACION GENERAL'!B:G,6,FALSE)</f>
        <v>FEMENINO</v>
      </c>
    </row>
    <row r="10" spans="1:13" ht="14.25" customHeight="1" thickBot="1">
      <c r="A10" s="83">
        <v>13</v>
      </c>
      <c r="B10" s="84" t="s">
        <v>128</v>
      </c>
      <c r="C10" s="84" t="s">
        <v>49</v>
      </c>
      <c r="D10" s="84" t="s">
        <v>13</v>
      </c>
      <c r="E10" s="84" t="s">
        <v>19</v>
      </c>
      <c r="F10" s="84" t="s">
        <v>12</v>
      </c>
      <c r="G10" s="10"/>
      <c r="H10" s="10"/>
      <c r="I10" s="11" t="e">
        <f>VLOOKUP(G10,DATOS!D:E,2,FALSE)</f>
        <v>#N/A</v>
      </c>
      <c r="J10" s="64" t="str">
        <f>VLOOKUP(A10,'CLASIFICACION GENERAL'!B:C,2,FALSE)</f>
        <v>GRACIA LOIRE</v>
      </c>
      <c r="K10" s="64" t="str">
        <f>VLOOKUP(A10,'CLASIFICACION GENERAL'!B:D,3,FALSE)</f>
        <v>ALICIA</v>
      </c>
      <c r="L10" s="55" t="str">
        <f>VLOOKUP(A10,'CLASIFICACION GENERAL'!B:E,4,FALSE)</f>
        <v>MARIANISTAS</v>
      </c>
      <c r="M10" s="55" t="str">
        <f>VLOOKUP(A10,'CLASIFICACION GENERAL'!B:G,6,FALSE)</f>
        <v>FEMENINO</v>
      </c>
    </row>
    <row r="11" spans="1:13" ht="14.25" customHeight="1" thickBot="1">
      <c r="A11" s="83">
        <v>13</v>
      </c>
      <c r="B11" s="84" t="s">
        <v>65</v>
      </c>
      <c r="C11" s="84" t="s">
        <v>105</v>
      </c>
      <c r="D11" s="84" t="s">
        <v>11</v>
      </c>
      <c r="E11" s="84" t="s">
        <v>14</v>
      </c>
      <c r="F11" s="84" t="s">
        <v>9</v>
      </c>
      <c r="G11" s="10"/>
      <c r="H11" s="10"/>
      <c r="I11" s="11" t="e">
        <f>VLOOKUP(G11,DATOS!D:E,2,FALSE)</f>
        <v>#N/A</v>
      </c>
      <c r="J11" s="64" t="str">
        <f>VLOOKUP(A11,'CLASIFICACION GENERAL'!B:C,2,FALSE)</f>
        <v>GRACIA LOIRE</v>
      </c>
      <c r="K11" s="64" t="str">
        <f>VLOOKUP(A11,'CLASIFICACION GENERAL'!B:D,3,FALSE)</f>
        <v>ALICIA</v>
      </c>
      <c r="L11" s="55" t="str">
        <f>VLOOKUP(A11,'CLASIFICACION GENERAL'!B:E,4,FALSE)</f>
        <v>MARIANISTAS</v>
      </c>
      <c r="M11" s="55" t="str">
        <f>VLOOKUP(A11,'CLASIFICACION GENERAL'!B:G,6,FALSE)</f>
        <v>FEMENINO</v>
      </c>
    </row>
    <row r="12" spans="1:13" ht="14.25" customHeight="1" thickBot="1">
      <c r="A12" s="83">
        <v>16</v>
      </c>
      <c r="B12" s="84" t="s">
        <v>126</v>
      </c>
      <c r="C12" s="84" t="s">
        <v>23</v>
      </c>
      <c r="D12" s="84" t="s">
        <v>13</v>
      </c>
      <c r="E12" s="84" t="s">
        <v>19</v>
      </c>
      <c r="F12" s="84" t="s">
        <v>12</v>
      </c>
      <c r="G12" s="10"/>
      <c r="H12" s="10"/>
      <c r="I12" s="11" t="e">
        <f>VLOOKUP(G12,DATOS!D:E,2,FALSE)</f>
        <v>#N/A</v>
      </c>
      <c r="J12" s="64" t="str">
        <f>VLOOKUP(A12,'CLASIFICACION GENERAL'!B:C,2,FALSE)</f>
        <v>NAVARRO VARGAS</v>
      </c>
      <c r="K12" s="64" t="str">
        <f>VLOOKUP(A12,'CLASIFICACION GENERAL'!B:D,3,FALSE)</f>
        <v>LUCÍA</v>
      </c>
      <c r="L12" s="55" t="str">
        <f>VLOOKUP(A12,'CLASIFICACION GENERAL'!B:E,4,FALSE)</f>
        <v>MARIANISTAS</v>
      </c>
      <c r="M12" s="55" t="str">
        <f>VLOOKUP(A12,'CLASIFICACION GENERAL'!B:G,6,FALSE)</f>
        <v>FEMENINO</v>
      </c>
    </row>
    <row r="13" spans="1:13" ht="14.25" customHeight="1" thickBot="1">
      <c r="A13" s="83">
        <v>16</v>
      </c>
      <c r="B13" s="84" t="s">
        <v>161</v>
      </c>
      <c r="C13" s="84" t="s">
        <v>28</v>
      </c>
      <c r="D13" s="84" t="s">
        <v>13</v>
      </c>
      <c r="E13" s="84" t="s">
        <v>14</v>
      </c>
      <c r="F13" s="84" t="s">
        <v>9</v>
      </c>
      <c r="G13" s="10"/>
      <c r="H13" s="10"/>
      <c r="I13" s="11" t="e">
        <f>VLOOKUP(G13,DATOS!D:E,2,FALSE)</f>
        <v>#N/A</v>
      </c>
      <c r="J13" s="64" t="str">
        <f>VLOOKUP(A13,'CLASIFICACION GENERAL'!B:C,2,FALSE)</f>
        <v>NAVARRO VARGAS</v>
      </c>
      <c r="K13" s="64" t="str">
        <f>VLOOKUP(A13,'CLASIFICACION GENERAL'!B:D,3,FALSE)</f>
        <v>LUCÍA</v>
      </c>
      <c r="L13" s="55" t="str">
        <f>VLOOKUP(A13,'CLASIFICACION GENERAL'!B:E,4,FALSE)</f>
        <v>MARIANISTAS</v>
      </c>
      <c r="M13" s="55" t="str">
        <f>VLOOKUP(A13,'CLASIFICACION GENERAL'!B:G,6,FALSE)</f>
        <v>FEMENINO</v>
      </c>
    </row>
    <row r="14" spans="1:13" ht="14.25" customHeight="1" thickBot="1">
      <c r="A14" s="83">
        <v>18</v>
      </c>
      <c r="B14" s="84" t="s">
        <v>212</v>
      </c>
      <c r="C14" s="84" t="s">
        <v>143</v>
      </c>
      <c r="D14" s="84" t="s">
        <v>13</v>
      </c>
      <c r="E14" s="84" t="s">
        <v>19</v>
      </c>
      <c r="F14" s="84" t="s">
        <v>12</v>
      </c>
      <c r="G14" s="10"/>
      <c r="H14" s="10"/>
      <c r="I14" s="11" t="e">
        <f>VLOOKUP(G14,DATOS!D:E,2,FALSE)</f>
        <v>#N/A</v>
      </c>
      <c r="J14" s="64" t="str">
        <f>VLOOKUP(A14,'CLASIFICACION GENERAL'!B:C,2,FALSE)</f>
        <v>ROMANCE ROMERO</v>
      </c>
      <c r="K14" s="64" t="str">
        <f>VLOOKUP(A14,'CLASIFICACION GENERAL'!B:D,3,FALSE)</f>
        <v>CELIA</v>
      </c>
      <c r="L14" s="55" t="str">
        <f>VLOOKUP(A14,'CLASIFICACION GENERAL'!B:E,4,FALSE)</f>
        <v>MARIANISTAS</v>
      </c>
      <c r="M14" s="55" t="str">
        <f>VLOOKUP(A14,'CLASIFICACION GENERAL'!B:G,6,FALSE)</f>
        <v>FEMENINO</v>
      </c>
    </row>
    <row r="15" spans="1:13" ht="14.25" customHeight="1" thickBot="1">
      <c r="A15" s="83">
        <v>21</v>
      </c>
      <c r="B15" s="84" t="s">
        <v>138</v>
      </c>
      <c r="C15" s="84" t="s">
        <v>139</v>
      </c>
      <c r="D15" s="84" t="s">
        <v>13</v>
      </c>
      <c r="E15" s="84" t="s">
        <v>19</v>
      </c>
      <c r="F15" s="84" t="s">
        <v>9</v>
      </c>
      <c r="G15" s="10"/>
      <c r="H15" s="10"/>
      <c r="I15" s="11" t="e">
        <f>VLOOKUP(G15,DATOS!D:E,2,FALSE)</f>
        <v>#N/A</v>
      </c>
      <c r="J15" s="64" t="str">
        <f>VLOOKUP(A15,'CLASIFICACION GENERAL'!B:C,2,FALSE)</f>
        <v>ESCARTÍN RIVERA</v>
      </c>
      <c r="K15" s="64" t="str">
        <f>VLOOKUP(A15,'CLASIFICACION GENERAL'!B:D,3,FALSE)</f>
        <v>ANDRÉS</v>
      </c>
      <c r="L15" s="55" t="str">
        <f>VLOOKUP(A15,'CLASIFICACION GENERAL'!B:E,4,FALSE)</f>
        <v>MARIANISTAS</v>
      </c>
      <c r="M15" s="55" t="str">
        <f>VLOOKUP(A15,'CLASIFICACION GENERAL'!B:G,6,FALSE)</f>
        <v>MASCULINO</v>
      </c>
    </row>
    <row r="16" spans="1:13" ht="14.25" customHeight="1" thickBot="1">
      <c r="A16" s="83">
        <v>24</v>
      </c>
      <c r="B16" s="84" t="s">
        <v>218</v>
      </c>
      <c r="C16" s="84" t="s">
        <v>217</v>
      </c>
      <c r="D16" s="84" t="s">
        <v>13</v>
      </c>
      <c r="E16" s="84" t="s">
        <v>19</v>
      </c>
      <c r="F16" s="84" t="s">
        <v>9</v>
      </c>
      <c r="G16" s="10"/>
      <c r="H16" s="10"/>
      <c r="I16" s="11" t="e">
        <f>VLOOKUP(G16,DATOS!D:E,2,FALSE)</f>
        <v>#N/A</v>
      </c>
      <c r="J16" s="64" t="str">
        <f>VLOOKUP(A16,'CLASIFICACION GENERAL'!B:C,2,FALSE)</f>
        <v>GARCIA LOPEZ</v>
      </c>
      <c r="K16" s="64" t="str">
        <f>VLOOKUP(A16,'CLASIFICACION GENERAL'!B:D,3,FALSE)</f>
        <v>MARTIN</v>
      </c>
      <c r="L16" s="55" t="str">
        <f>VLOOKUP(A16,'CLASIFICACION GENERAL'!B:E,4,FALSE)</f>
        <v>MARIANISTAS</v>
      </c>
      <c r="M16" s="55" t="str">
        <f>VLOOKUP(A16,'CLASIFICACION GENERAL'!B:G,6,FALSE)</f>
        <v>MASCULINO</v>
      </c>
    </row>
    <row r="17" spans="1:13" ht="14.25" customHeight="1" thickBot="1">
      <c r="A17" s="83">
        <v>40</v>
      </c>
      <c r="B17" s="84" t="s">
        <v>124</v>
      </c>
      <c r="C17" s="84" t="s">
        <v>125</v>
      </c>
      <c r="D17" s="84" t="s">
        <v>11</v>
      </c>
      <c r="E17" s="84" t="s">
        <v>19</v>
      </c>
      <c r="F17" s="84" t="s">
        <v>12</v>
      </c>
      <c r="G17" s="10"/>
      <c r="H17" s="10"/>
      <c r="I17" s="11" t="e">
        <f>VLOOKUP(G17,DATOS!D:E,2,FALSE)</f>
        <v>#N/A</v>
      </c>
      <c r="J17" s="64" t="str">
        <f>VLOOKUP(A17,'CLASIFICACION GENERAL'!B:C,2,FALSE)</f>
        <v>CORTES ALZATE</v>
      </c>
      <c r="K17" s="64" t="str">
        <f>VLOOKUP(A17,'CLASIFICACION GENERAL'!B:D,3,FALSE)</f>
        <v>EMMA LUCIA</v>
      </c>
      <c r="L17" s="55" t="str">
        <f>VLOOKUP(A17,'CLASIFICACION GENERAL'!B:E,4,FALSE)</f>
        <v>CP 2mil6</v>
      </c>
      <c r="M17" s="55" t="str">
        <f>VLOOKUP(A17,'CLASIFICACION GENERAL'!B:G,6,FALSE)</f>
        <v>FEMENINO</v>
      </c>
    </row>
    <row r="18" spans="1:13" ht="14.25" customHeight="1" thickBot="1">
      <c r="A18" s="83">
        <v>41</v>
      </c>
      <c r="B18" s="84" t="s">
        <v>210</v>
      </c>
      <c r="C18" s="84" t="s">
        <v>211</v>
      </c>
      <c r="D18" s="84" t="s">
        <v>11</v>
      </c>
      <c r="E18" s="84" t="s">
        <v>19</v>
      </c>
      <c r="F18" s="84" t="s">
        <v>12</v>
      </c>
      <c r="G18" s="10"/>
      <c r="H18" s="10"/>
      <c r="I18" s="11" t="e">
        <f>VLOOKUP(G18,DATOS!D:E,2,FALSE)</f>
        <v>#N/A</v>
      </c>
      <c r="J18" s="64" t="str">
        <f>VLOOKUP(A18,'CLASIFICACION GENERAL'!B:C,2,FALSE)</f>
        <v>GIRALDO SALVADOR</v>
      </c>
      <c r="K18" s="64" t="str">
        <f>VLOOKUP(A18,'CLASIFICACION GENERAL'!B:D,3,FALSE)</f>
        <v>CHLOE</v>
      </c>
      <c r="L18" s="55" t="str">
        <f>VLOOKUP(A18,'CLASIFICACION GENERAL'!B:E,4,FALSE)</f>
        <v>CP 2mil6</v>
      </c>
      <c r="M18" s="55" t="str">
        <f>VLOOKUP(A18,'CLASIFICACION GENERAL'!B:G,6,FALSE)</f>
        <v>FEMENINO</v>
      </c>
    </row>
    <row r="19" spans="1:13" ht="14.25" customHeight="1" thickBot="1">
      <c r="A19" s="83">
        <v>42</v>
      </c>
      <c r="B19" s="84" t="s">
        <v>215</v>
      </c>
      <c r="C19" s="84" t="s">
        <v>216</v>
      </c>
      <c r="D19" s="84" t="s">
        <v>13</v>
      </c>
      <c r="E19" s="84" t="s">
        <v>19</v>
      </c>
      <c r="F19" s="84" t="s">
        <v>12</v>
      </c>
      <c r="G19" s="10"/>
      <c r="H19" s="10"/>
      <c r="I19" s="11" t="e">
        <f>VLOOKUP(G19,DATOS!D:E,2,FALSE)</f>
        <v>#N/A</v>
      </c>
      <c r="J19" s="64" t="str">
        <f>VLOOKUP(A19,'CLASIFICACION GENERAL'!B:C,2,FALSE)</f>
        <v>Sánchez Garín</v>
      </c>
      <c r="K19" s="64" t="str">
        <f>VLOOKUP(A19,'CLASIFICACION GENERAL'!B:D,3,FALSE)</f>
        <v>Lena</v>
      </c>
      <c r="L19" s="55" t="str">
        <f>VLOOKUP(A19,'CLASIFICACION GENERAL'!B:E,4,FALSE)</f>
        <v>MARIANISTAS</v>
      </c>
      <c r="M19" s="55" t="str">
        <f>VLOOKUP(A19,'CLASIFICACION GENERAL'!B:G,6,FALSE)</f>
        <v>FEMENINO</v>
      </c>
    </row>
    <row r="20" spans="1:13" ht="14.25" customHeight="1" thickBot="1">
      <c r="A20" s="83">
        <v>43</v>
      </c>
      <c r="B20" s="84" t="s">
        <v>136</v>
      </c>
      <c r="C20" s="84" t="s">
        <v>137</v>
      </c>
      <c r="D20" s="84" t="s">
        <v>13</v>
      </c>
      <c r="E20" s="84" t="s">
        <v>19</v>
      </c>
      <c r="F20" s="84" t="s">
        <v>9</v>
      </c>
      <c r="G20" s="10"/>
      <c r="H20" s="10"/>
      <c r="I20" s="11" t="e">
        <f>VLOOKUP(G20,DATOS!D:E,2,FALSE)</f>
        <v>#N/A</v>
      </c>
      <c r="J20" s="64" t="str">
        <f>VLOOKUP(A20,'CLASIFICACION GENERAL'!B:C,2,FALSE)</f>
        <v>CONTIN MEZQUIDA</v>
      </c>
      <c r="K20" s="64" t="str">
        <f>VLOOKUP(A20,'CLASIFICACION GENERAL'!B:D,3,FALSE)</f>
        <v>ALONSO</v>
      </c>
      <c r="L20" s="55" t="str">
        <f>VLOOKUP(A20,'CLASIFICACION GENERAL'!B:E,4,FALSE)</f>
        <v>MARIANISTAS</v>
      </c>
      <c r="M20" s="55" t="str">
        <f>VLOOKUP(A20,'CLASIFICACION GENERAL'!B:G,6,FALSE)</f>
        <v>MASCULINO</v>
      </c>
    </row>
    <row r="21" spans="1:13" ht="14.25" customHeight="1" thickBot="1">
      <c r="A21" s="83">
        <v>44</v>
      </c>
      <c r="B21" s="84" t="s">
        <v>134</v>
      </c>
      <c r="C21" s="84" t="s">
        <v>217</v>
      </c>
      <c r="D21" s="84" t="s">
        <v>13</v>
      </c>
      <c r="E21" s="84" t="s">
        <v>19</v>
      </c>
      <c r="F21" s="84" t="s">
        <v>9</v>
      </c>
      <c r="G21" s="10"/>
      <c r="H21" s="10"/>
      <c r="I21" s="11" t="e">
        <f>VLOOKUP(G21,DATOS!D:E,2,FALSE)</f>
        <v>#N/A</v>
      </c>
      <c r="J21" s="64" t="str">
        <f>VLOOKUP(A21,'CLASIFICACION GENERAL'!B:C,2,FALSE)</f>
        <v>GOICOECHEA CAMPO</v>
      </c>
      <c r="K21" s="64" t="str">
        <f>VLOOKUP(A21,'CLASIFICACION GENERAL'!B:D,3,FALSE)</f>
        <v>MARTÍN</v>
      </c>
      <c r="L21" s="55" t="str">
        <f>VLOOKUP(A21,'CLASIFICACION GENERAL'!B:E,4,FALSE)</f>
        <v>MARIANISTAS</v>
      </c>
      <c r="M21" s="55" t="str">
        <f>VLOOKUP(A21,'CLASIFICACION GENERAL'!B:G,6,FALSE)</f>
        <v>MASCULINO</v>
      </c>
    </row>
    <row r="22" spans="1:13" ht="14.25" customHeight="1" thickBot="1">
      <c r="A22" s="83">
        <v>45</v>
      </c>
      <c r="B22" s="84" t="s">
        <v>132</v>
      </c>
      <c r="C22" s="84" t="s">
        <v>133</v>
      </c>
      <c r="D22" s="84" t="s">
        <v>13</v>
      </c>
      <c r="E22" s="84" t="s">
        <v>19</v>
      </c>
      <c r="F22" s="84" t="s">
        <v>9</v>
      </c>
      <c r="G22" s="10"/>
      <c r="H22" s="10"/>
      <c r="I22" s="11" t="e">
        <f>VLOOKUP(G22,DATOS!D:E,2,FALSE)</f>
        <v>#N/A</v>
      </c>
      <c r="J22" s="64" t="str">
        <f>VLOOKUP(A22,'CLASIFICACION GENERAL'!B:C,2,FALSE)</f>
        <v>HERNANDEZ GIRALDA</v>
      </c>
      <c r="K22" s="64" t="str">
        <f>VLOOKUP(A22,'CLASIFICACION GENERAL'!B:D,3,FALSE)</f>
        <v>ALVARO</v>
      </c>
      <c r="L22" s="55" t="str">
        <f>VLOOKUP(A22,'CLASIFICACION GENERAL'!B:E,4,FALSE)</f>
        <v>MARIANISTAS</v>
      </c>
      <c r="M22" s="55" t="str">
        <f>VLOOKUP(A22,'CLASIFICACION GENERAL'!B:G,6,FALSE)</f>
        <v>MASCULINO</v>
      </c>
    </row>
    <row r="23" spans="1:13" ht="14.25" customHeight="1" thickBot="1">
      <c r="A23" s="83">
        <v>46</v>
      </c>
      <c r="B23" s="84" t="s">
        <v>213</v>
      </c>
      <c r="C23" s="84" t="s">
        <v>214</v>
      </c>
      <c r="D23" s="84" t="s">
        <v>13</v>
      </c>
      <c r="E23" s="84" t="s">
        <v>19</v>
      </c>
      <c r="F23" s="84" t="s">
        <v>9</v>
      </c>
      <c r="G23" s="10"/>
      <c r="H23" s="10"/>
      <c r="I23" s="11" t="e">
        <f>VLOOKUP(G23,DATOS!D:E,2,FALSE)</f>
        <v>#N/A</v>
      </c>
      <c r="J23" s="64" t="str">
        <f>VLOOKUP(A23,'CLASIFICACION GENERAL'!B:C,2,FALSE)</f>
        <v xml:space="preserve">LILLO LAMARACA </v>
      </c>
      <c r="K23" s="64" t="str">
        <f>VLOOKUP(A23,'CLASIFICACION GENERAL'!B:D,3,FALSE)</f>
        <v>ALEJANDRO</v>
      </c>
      <c r="L23" s="55" t="str">
        <f>VLOOKUP(A23,'CLASIFICACION GENERAL'!B:E,4,FALSE)</f>
        <v>MARIANISTAS</v>
      </c>
      <c r="M23" s="55" t="str">
        <f>VLOOKUP(A23,'CLASIFICACION GENERAL'!B:G,6,FALSE)</f>
        <v>MASCULINO</v>
      </c>
    </row>
    <row r="24" spans="1:13" ht="14.25" customHeight="1" thickBot="1">
      <c r="A24" s="83">
        <v>47</v>
      </c>
      <c r="B24" s="84" t="s">
        <v>110</v>
      </c>
      <c r="C24" s="84" t="s">
        <v>28</v>
      </c>
      <c r="D24" s="84" t="s">
        <v>15</v>
      </c>
      <c r="E24" s="84" t="s">
        <v>19</v>
      </c>
      <c r="F24" s="84" t="s">
        <v>9</v>
      </c>
      <c r="G24" s="10"/>
      <c r="H24" s="10"/>
      <c r="I24" s="11" t="e">
        <f>VLOOKUP(G24,DATOS!D:E,2,FALSE)</f>
        <v>#N/A</v>
      </c>
      <c r="J24" s="64" t="str">
        <f>VLOOKUP(A24,'CLASIFICACION GENERAL'!B:C,2,FALSE)</f>
        <v>BLASCO SOLER</v>
      </c>
      <c r="K24" s="64" t="str">
        <f>VLOOKUP(A24,'CLASIFICACION GENERAL'!B:D,3,FALSE)</f>
        <v>DANIEL</v>
      </c>
      <c r="L24" s="55" t="str">
        <f>VLOOKUP(A24,'CLASIFICACION GENERAL'!B:E,4,FALSE)</f>
        <v>OSCAROLLER</v>
      </c>
      <c r="M24" s="55" t="str">
        <f>VLOOKUP(A24,'CLASIFICACION GENERAL'!B:G,6,FALSE)</f>
        <v>MASCULINO</v>
      </c>
    </row>
    <row r="25" spans="1:13" ht="14.25" customHeight="1" thickBot="1">
      <c r="A25" s="83">
        <v>48</v>
      </c>
      <c r="B25" s="84" t="s">
        <v>107</v>
      </c>
      <c r="C25" s="84" t="s">
        <v>108</v>
      </c>
      <c r="D25" s="84" t="s">
        <v>15</v>
      </c>
      <c r="E25" s="84" t="s">
        <v>19</v>
      </c>
      <c r="F25" s="84" t="s">
        <v>9</v>
      </c>
      <c r="G25" s="10"/>
      <c r="H25" s="10"/>
      <c r="I25" s="11" t="e">
        <f>VLOOKUP(G25,DATOS!D:E,2,FALSE)</f>
        <v>#N/A</v>
      </c>
      <c r="J25" s="64" t="str">
        <f>VLOOKUP(A25,'CLASIFICACION GENERAL'!B:C,2,FALSE)</f>
        <v>PEGUERO MESA</v>
      </c>
      <c r="K25" s="64" t="str">
        <f>VLOOKUP(A25,'CLASIFICACION GENERAL'!B:D,3,FALSE)</f>
        <v>CAYETANO</v>
      </c>
      <c r="L25" s="55" t="str">
        <f>VLOOKUP(A25,'CLASIFICACION GENERAL'!B:E,4,FALSE)</f>
        <v>OSCAROLLER</v>
      </c>
      <c r="M25" s="55" t="str">
        <f>VLOOKUP(A25,'CLASIFICACION GENERAL'!B:G,6,FALSE)</f>
        <v>MASCULINO</v>
      </c>
    </row>
    <row r="26" spans="1:13" ht="14.25" customHeight="1" thickBot="1">
      <c r="A26" s="83">
        <v>49</v>
      </c>
      <c r="B26" s="84" t="s">
        <v>142</v>
      </c>
      <c r="C26" s="84" t="s">
        <v>27</v>
      </c>
      <c r="D26" s="84" t="s">
        <v>11</v>
      </c>
      <c r="E26" s="84" t="s">
        <v>18</v>
      </c>
      <c r="F26" s="84" t="s">
        <v>12</v>
      </c>
      <c r="G26" s="10"/>
      <c r="H26" s="10"/>
      <c r="I26" s="11" t="e">
        <f>VLOOKUP(G26,DATOS!D:E,2,FALSE)</f>
        <v>#N/A</v>
      </c>
      <c r="J26" s="64" t="str">
        <f>VLOOKUP(A26,'CLASIFICACION GENERAL'!B:C,2,FALSE)</f>
        <v>SAMPER LLOP</v>
      </c>
      <c r="K26" s="64" t="str">
        <f>VLOOKUP(A26,'CLASIFICACION GENERAL'!B:D,3,FALSE)</f>
        <v>MARIA</v>
      </c>
      <c r="L26" s="55" t="str">
        <f>VLOOKUP(A26,'CLASIFICACION GENERAL'!B:E,4,FALSE)</f>
        <v>CP 2mil6</v>
      </c>
      <c r="M26" s="55" t="str">
        <f>VLOOKUP(A26,'CLASIFICACION GENERAL'!B:G,6,FALSE)</f>
        <v>FEMENINO</v>
      </c>
    </row>
    <row r="27" spans="1:13" ht="14.25" customHeight="1" thickBot="1">
      <c r="A27" s="83">
        <v>50</v>
      </c>
      <c r="B27" s="84" t="s">
        <v>220</v>
      </c>
      <c r="C27" s="84" t="s">
        <v>45</v>
      </c>
      <c r="D27" s="84" t="s">
        <v>11</v>
      </c>
      <c r="E27" s="84" t="s">
        <v>18</v>
      </c>
      <c r="F27" s="84" t="s">
        <v>12</v>
      </c>
      <c r="G27" s="10"/>
      <c r="H27" s="10"/>
      <c r="I27" s="11" t="e">
        <f>VLOOKUP(G27,DATOS!D:E,2,FALSE)</f>
        <v>#N/A</v>
      </c>
      <c r="J27" s="64" t="str">
        <f>VLOOKUP(A27,'CLASIFICACION GENERAL'!B:C,2,FALSE)</f>
        <v xml:space="preserve">VICENTE SERRANO </v>
      </c>
      <c r="K27" s="64" t="str">
        <f>VLOOKUP(A27,'CLASIFICACION GENERAL'!B:D,3,FALSE)</f>
        <v>VEGA</v>
      </c>
      <c r="L27" s="55" t="str">
        <f>VLOOKUP(A27,'CLASIFICACION GENERAL'!B:E,4,FALSE)</f>
        <v>CP 2mil6</v>
      </c>
      <c r="M27" s="55" t="str">
        <f>VLOOKUP(A27,'CLASIFICACION GENERAL'!B:G,6,FALSE)</f>
        <v>FEMENINO</v>
      </c>
    </row>
    <row r="28" spans="1:13" ht="14.25" customHeight="1" thickBot="1">
      <c r="A28" s="83">
        <v>51</v>
      </c>
      <c r="B28" s="84" t="s">
        <v>40</v>
      </c>
      <c r="C28" s="84" t="s">
        <v>37</v>
      </c>
      <c r="D28" s="84" t="s">
        <v>91</v>
      </c>
      <c r="E28" s="84" t="s">
        <v>18</v>
      </c>
      <c r="F28" s="84" t="s">
        <v>12</v>
      </c>
      <c r="G28" s="10"/>
      <c r="H28" s="10"/>
      <c r="I28" s="11" t="e">
        <f>VLOOKUP(G28,DATOS!D:E,2,FALSE)</f>
        <v>#N/A</v>
      </c>
      <c r="J28" s="64" t="str">
        <f>VLOOKUP(A28,'CLASIFICACION GENERAL'!B:C,2,FALSE)</f>
        <v>CANCER ZAMORA</v>
      </c>
      <c r="K28" s="64" t="str">
        <f>VLOOKUP(A28,'CLASIFICACION GENERAL'!B:D,3,FALSE)</f>
        <v>ALEJANDRA</v>
      </c>
      <c r="L28" s="55" t="str">
        <f>VLOOKUP(A28,'CLASIFICACION GENERAL'!B:E,4,FALSE)</f>
        <v>CPV CIERZO</v>
      </c>
      <c r="M28" s="55" t="str">
        <f>VLOOKUP(A28,'CLASIFICACION GENERAL'!B:G,6,FALSE)</f>
        <v>FEMENINO</v>
      </c>
    </row>
    <row r="29" spans="1:13" ht="14.25" customHeight="1" thickBot="1">
      <c r="A29" s="83">
        <v>52</v>
      </c>
      <c r="B29" s="84" t="s">
        <v>219</v>
      </c>
      <c r="C29" s="84" t="s">
        <v>27</v>
      </c>
      <c r="D29" s="84" t="s">
        <v>13</v>
      </c>
      <c r="E29" s="84" t="s">
        <v>18</v>
      </c>
      <c r="F29" s="84" t="s">
        <v>12</v>
      </c>
      <c r="G29" s="10"/>
      <c r="H29" s="10"/>
      <c r="I29" s="11" t="e">
        <f>VLOOKUP(G29,DATOS!D:E,2,FALSE)</f>
        <v>#N/A</v>
      </c>
      <c r="J29" s="64" t="str">
        <f>VLOOKUP(A29,'CLASIFICACION GENERAL'!B:C,2,FALSE)</f>
        <v>QUIROGA ACIN</v>
      </c>
      <c r="K29" s="64" t="str">
        <f>VLOOKUP(A29,'CLASIFICACION GENERAL'!B:D,3,FALSE)</f>
        <v>MARIA</v>
      </c>
      <c r="L29" s="55" t="str">
        <f>VLOOKUP(A29,'CLASIFICACION GENERAL'!B:E,4,FALSE)</f>
        <v>MARIANISTAS</v>
      </c>
      <c r="M29" s="55" t="str">
        <f>VLOOKUP(A29,'CLASIFICACION GENERAL'!B:G,6,FALSE)</f>
        <v>FEMENINO</v>
      </c>
    </row>
    <row r="30" spans="1:13" ht="14.25" customHeight="1" thickBot="1">
      <c r="A30" s="83">
        <v>53</v>
      </c>
      <c r="B30" s="84" t="s">
        <v>39</v>
      </c>
      <c r="C30" s="84" t="s">
        <v>23</v>
      </c>
      <c r="D30" s="84" t="s">
        <v>15</v>
      </c>
      <c r="E30" s="84" t="s">
        <v>18</v>
      </c>
      <c r="F30" s="84" t="s">
        <v>12</v>
      </c>
      <c r="G30" s="10"/>
      <c r="H30" s="10"/>
      <c r="I30" s="11" t="e">
        <f>VLOOKUP(G30,DATOS!D:E,2,FALSE)</f>
        <v>#N/A</v>
      </c>
      <c r="J30" s="64" t="str">
        <f>VLOOKUP(A30,'CLASIFICACION GENERAL'!B:C,2,FALSE)</f>
        <v>PEREZ MORCILLO</v>
      </c>
      <c r="K30" s="64" t="str">
        <f>VLOOKUP(A30,'CLASIFICACION GENERAL'!B:D,3,FALSE)</f>
        <v>LUCIA</v>
      </c>
      <c r="L30" s="55" t="str">
        <f>VLOOKUP(A30,'CLASIFICACION GENERAL'!B:E,4,FALSE)</f>
        <v>OSCAROLLER</v>
      </c>
      <c r="M30" s="55" t="str">
        <f>VLOOKUP(A30,'CLASIFICACION GENERAL'!B:G,6,FALSE)</f>
        <v>FEMENINO</v>
      </c>
    </row>
    <row r="31" spans="1:13" ht="14.25" customHeight="1" thickBot="1">
      <c r="A31" s="83">
        <v>54</v>
      </c>
      <c r="B31" s="84" t="s">
        <v>38</v>
      </c>
      <c r="C31" s="84" t="s">
        <v>37</v>
      </c>
      <c r="D31" s="84" t="s">
        <v>15</v>
      </c>
      <c r="E31" s="84" t="s">
        <v>18</v>
      </c>
      <c r="F31" s="84" t="s">
        <v>12</v>
      </c>
      <c r="G31" s="10"/>
      <c r="H31" s="10"/>
      <c r="I31" s="11" t="e">
        <f>VLOOKUP(G31,DATOS!D:E,2,FALSE)</f>
        <v>#N/A</v>
      </c>
      <c r="J31" s="64" t="str">
        <f>VLOOKUP(A31,'CLASIFICACION GENERAL'!B:C,2,FALSE)</f>
        <v>SUSIN SALGUERO</v>
      </c>
      <c r="K31" s="64" t="str">
        <f>VLOOKUP(A31,'CLASIFICACION GENERAL'!B:D,3,FALSE)</f>
        <v>ALEJANDRA</v>
      </c>
      <c r="L31" s="55" t="str">
        <f>VLOOKUP(A31,'CLASIFICACION GENERAL'!B:E,4,FALSE)</f>
        <v>OSCAROLLER</v>
      </c>
      <c r="M31" s="55" t="str">
        <f>VLOOKUP(A31,'CLASIFICACION GENERAL'!B:G,6,FALSE)</f>
        <v>FEMENINO</v>
      </c>
    </row>
    <row r="32" spans="1:13" ht="14.25" customHeight="1" thickBot="1">
      <c r="A32" s="83">
        <v>55</v>
      </c>
      <c r="B32" s="84" t="s">
        <v>129</v>
      </c>
      <c r="C32" s="84" t="s">
        <v>90</v>
      </c>
      <c r="D32" s="84" t="s">
        <v>91</v>
      </c>
      <c r="E32" s="84" t="s">
        <v>18</v>
      </c>
      <c r="F32" s="84" t="s">
        <v>9</v>
      </c>
      <c r="G32" s="10"/>
      <c r="H32" s="10"/>
      <c r="I32" s="11" t="e">
        <f>VLOOKUP(G32,DATOS!D:E,2,FALSE)</f>
        <v>#N/A</v>
      </c>
      <c r="J32" s="64" t="str">
        <f>VLOOKUP(A32,'CLASIFICACION GENERAL'!B:C,2,FALSE)</f>
        <v>MERIÑO RIVERO</v>
      </c>
      <c r="K32" s="64" t="str">
        <f>VLOOKUP(A32,'CLASIFICACION GENERAL'!B:D,3,FALSE)</f>
        <v>SAMUEL</v>
      </c>
      <c r="L32" s="55" t="str">
        <f>VLOOKUP(A32,'CLASIFICACION GENERAL'!B:E,4,FALSE)</f>
        <v>CPV CIERZO</v>
      </c>
      <c r="M32" s="55" t="str">
        <f>VLOOKUP(A32,'CLASIFICACION GENERAL'!B:G,6,FALSE)</f>
        <v>MASCULINO</v>
      </c>
    </row>
    <row r="33" spans="1:13" ht="14.25" customHeight="1" thickBot="1">
      <c r="A33" s="83">
        <v>56</v>
      </c>
      <c r="B33" s="84" t="s">
        <v>208</v>
      </c>
      <c r="C33" s="84" t="s">
        <v>93</v>
      </c>
      <c r="D33" s="84" t="s">
        <v>91</v>
      </c>
      <c r="E33" s="84" t="s">
        <v>18</v>
      </c>
      <c r="F33" s="84" t="s">
        <v>9</v>
      </c>
      <c r="G33" s="10"/>
      <c r="H33" s="10"/>
      <c r="I33" s="11" t="e">
        <f>VLOOKUP(G33,DATOS!D:E,2,FALSE)</f>
        <v>#N/A</v>
      </c>
      <c r="J33" s="64" t="str">
        <f>VLOOKUP(A33,'CLASIFICACION GENERAL'!B:C,2,FALSE)</f>
        <v>MOLINA CONTE</v>
      </c>
      <c r="K33" s="64" t="str">
        <f>VLOOKUP(A33,'CLASIFICACION GENERAL'!B:D,3,FALSE)</f>
        <v>OLIVIER</v>
      </c>
      <c r="L33" s="55" t="str">
        <f>VLOOKUP(A33,'CLASIFICACION GENERAL'!B:E,4,FALSE)</f>
        <v>CPV CIERZO</v>
      </c>
      <c r="M33" s="55" t="str">
        <f>VLOOKUP(A33,'CLASIFICACION GENERAL'!B:G,6,FALSE)</f>
        <v>MASCULINO</v>
      </c>
    </row>
    <row r="34" spans="1:13" ht="14.25" customHeight="1" thickBot="1">
      <c r="A34" s="83">
        <v>57</v>
      </c>
      <c r="B34" s="84" t="s">
        <v>132</v>
      </c>
      <c r="C34" s="84" t="s">
        <v>146</v>
      </c>
      <c r="D34" s="84" t="s">
        <v>13</v>
      </c>
      <c r="E34" s="84" t="s">
        <v>18</v>
      </c>
      <c r="F34" s="84" t="s">
        <v>9</v>
      </c>
      <c r="G34" s="10"/>
      <c r="H34" s="10"/>
      <c r="I34" s="11" t="e">
        <f>VLOOKUP(G34,DATOS!D:E,2,FALSE)</f>
        <v>#N/A</v>
      </c>
      <c r="J34" s="64" t="str">
        <f>VLOOKUP(A34,'CLASIFICACION GENERAL'!B:C,2,FALSE)</f>
        <v>HERNANDEZ GIRALDA</v>
      </c>
      <c r="K34" s="64" t="str">
        <f>VLOOKUP(A34,'CLASIFICACION GENERAL'!B:D,3,FALSE)</f>
        <v>ADRIAN</v>
      </c>
      <c r="L34" s="55" t="str">
        <f>VLOOKUP(A34,'CLASIFICACION GENERAL'!B:E,4,FALSE)</f>
        <v>MARIANISTAS</v>
      </c>
      <c r="M34" s="55" t="str">
        <f>VLOOKUP(A34,'CLASIFICACION GENERAL'!B:G,6,FALSE)</f>
        <v>MASCULINO</v>
      </c>
    </row>
    <row r="35" spans="1:13" ht="14.25" customHeight="1" thickBot="1">
      <c r="A35" s="83">
        <v>58</v>
      </c>
      <c r="B35" s="84" t="s">
        <v>213</v>
      </c>
      <c r="C35" s="84" t="s">
        <v>146</v>
      </c>
      <c r="D35" s="84" t="s">
        <v>13</v>
      </c>
      <c r="E35" s="84" t="s">
        <v>18</v>
      </c>
      <c r="F35" s="84" t="s">
        <v>9</v>
      </c>
      <c r="G35" s="10"/>
      <c r="H35" s="10"/>
      <c r="I35" s="11" t="e">
        <f>VLOOKUP(G35,DATOS!D:E,2,FALSE)</f>
        <v>#N/A</v>
      </c>
      <c r="J35" s="64" t="str">
        <f>VLOOKUP(A35,'CLASIFICACION GENERAL'!B:C,2,FALSE)</f>
        <v xml:space="preserve">LILLO LAMARACA </v>
      </c>
      <c r="K35" s="64" t="str">
        <f>VLOOKUP(A35,'CLASIFICACION GENERAL'!B:D,3,FALSE)</f>
        <v>ADRIAN</v>
      </c>
      <c r="L35" s="55" t="str">
        <f>VLOOKUP(A35,'CLASIFICACION GENERAL'!B:E,4,FALSE)</f>
        <v>MARIANISTAS</v>
      </c>
      <c r="M35" s="55" t="str">
        <f>VLOOKUP(A35,'CLASIFICACION GENERAL'!B:G,6,FALSE)</f>
        <v>MASCULINO</v>
      </c>
    </row>
    <row r="36" spans="1:13" ht="14.25" customHeight="1" thickBot="1">
      <c r="A36" s="83">
        <v>59</v>
      </c>
      <c r="B36" s="84" t="s">
        <v>224</v>
      </c>
      <c r="C36" s="84" t="s">
        <v>225</v>
      </c>
      <c r="D36" s="84" t="s">
        <v>13</v>
      </c>
      <c r="E36" s="84" t="s">
        <v>18</v>
      </c>
      <c r="F36" s="84" t="s">
        <v>9</v>
      </c>
      <c r="G36" s="10"/>
      <c r="H36" s="10"/>
      <c r="I36" s="11" t="e">
        <f>VLOOKUP(G36,DATOS!D:E,2,FALSE)</f>
        <v>#N/A</v>
      </c>
      <c r="J36" s="64" t="str">
        <f>VLOOKUP(A36,'CLASIFICACION GENERAL'!B:C,2,FALSE)</f>
        <v>SANCHEZ GARIN</v>
      </c>
      <c r="K36" s="64" t="str">
        <f>VLOOKUP(A36,'CLASIFICACION GENERAL'!B:D,3,FALSE)</f>
        <v>LEO</v>
      </c>
      <c r="L36" s="55" t="str">
        <f>VLOOKUP(A36,'CLASIFICACION GENERAL'!B:E,4,FALSE)</f>
        <v>MARIANISTAS</v>
      </c>
      <c r="M36" s="55" t="str">
        <f>VLOOKUP(A36,'CLASIFICACION GENERAL'!B:G,6,FALSE)</f>
        <v>MASCULINO</v>
      </c>
    </row>
    <row r="37" spans="1:13" ht="14.25" customHeight="1" thickBot="1">
      <c r="A37" s="83">
        <v>60</v>
      </c>
      <c r="B37" s="84" t="s">
        <v>223</v>
      </c>
      <c r="C37" s="84" t="s">
        <v>145</v>
      </c>
      <c r="D37" s="84" t="s">
        <v>13</v>
      </c>
      <c r="E37" s="84" t="s">
        <v>18</v>
      </c>
      <c r="F37" s="84" t="s">
        <v>9</v>
      </c>
      <c r="G37" s="10"/>
      <c r="H37" s="10"/>
      <c r="I37" s="11" t="e">
        <f>VLOOKUP(G37,DATOS!D:E,2,FALSE)</f>
        <v>#N/A</v>
      </c>
      <c r="J37" s="64" t="str">
        <f>VLOOKUP(A37,'CLASIFICACION GENERAL'!B:C,2,FALSE)</f>
        <v>VIÑADO VIÑADO</v>
      </c>
      <c r="K37" s="64" t="str">
        <f>VLOOKUP(A37,'CLASIFICACION GENERAL'!B:D,3,FALSE)</f>
        <v>PABLO</v>
      </c>
      <c r="L37" s="55" t="str">
        <f>VLOOKUP(A37,'CLASIFICACION GENERAL'!B:E,4,FALSE)</f>
        <v>MARIANISTAS</v>
      </c>
      <c r="M37" s="55" t="str">
        <f>VLOOKUP(A37,'CLASIFICACION GENERAL'!B:G,6,FALSE)</f>
        <v>MASCULINO</v>
      </c>
    </row>
    <row r="38" spans="1:13" ht="14.25" customHeight="1" thickBot="1">
      <c r="A38" s="83">
        <v>61</v>
      </c>
      <c r="B38" s="84" t="s">
        <v>41</v>
      </c>
      <c r="C38" s="84" t="s">
        <v>42</v>
      </c>
      <c r="D38" s="84" t="s">
        <v>15</v>
      </c>
      <c r="E38" s="84" t="s">
        <v>18</v>
      </c>
      <c r="F38" s="84" t="s">
        <v>9</v>
      </c>
      <c r="G38" s="10"/>
      <c r="H38" s="10"/>
      <c r="I38" s="11" t="e">
        <f>VLOOKUP(G38,DATOS!D:E,2,FALSE)</f>
        <v>#N/A</v>
      </c>
      <c r="J38" s="64" t="str">
        <f>VLOOKUP(A38,'CLASIFICACION GENERAL'!B:C,2,FALSE)</f>
        <v>FERRER BROTO</v>
      </c>
      <c r="K38" s="64" t="str">
        <f>VLOOKUP(A38,'CLASIFICACION GENERAL'!B:D,3,FALSE)</f>
        <v>GUILLEN</v>
      </c>
      <c r="L38" s="55" t="str">
        <f>VLOOKUP(A38,'CLASIFICACION GENERAL'!B:E,4,FALSE)</f>
        <v>OSCAROLLER</v>
      </c>
      <c r="M38" s="55" t="str">
        <f>VLOOKUP(A38,'CLASIFICACION GENERAL'!B:G,6,FALSE)</f>
        <v>MASCULINO</v>
      </c>
    </row>
    <row r="39" spans="1:13" ht="14.25" customHeight="1" thickBot="1">
      <c r="A39" s="83">
        <v>62</v>
      </c>
      <c r="B39" s="84" t="s">
        <v>130</v>
      </c>
      <c r="C39" s="84" t="s">
        <v>131</v>
      </c>
      <c r="D39" s="84" t="s">
        <v>15</v>
      </c>
      <c r="E39" s="84" t="s">
        <v>18</v>
      </c>
      <c r="F39" s="84" t="s">
        <v>9</v>
      </c>
      <c r="G39" s="10"/>
      <c r="H39" s="10"/>
      <c r="I39" s="11" t="e">
        <f>VLOOKUP(G39,DATOS!D:E,2,FALSE)</f>
        <v>#N/A</v>
      </c>
      <c r="J39" s="64" t="str">
        <f>VLOOKUP(A39,'CLASIFICACION GENERAL'!B:C,2,FALSE)</f>
        <v>MONTANER ABARCA</v>
      </c>
      <c r="K39" s="64" t="str">
        <f>VLOOKUP(A39,'CLASIFICACION GENERAL'!B:D,3,FALSE)</f>
        <v>ROQUE</v>
      </c>
      <c r="L39" s="55" t="str">
        <f>VLOOKUP(A39,'CLASIFICACION GENERAL'!B:E,4,FALSE)</f>
        <v>OSCAROLLER</v>
      </c>
      <c r="M39" s="55" t="str">
        <f>VLOOKUP(A39,'CLASIFICACION GENERAL'!B:G,6,FALSE)</f>
        <v>MASCULINO</v>
      </c>
    </row>
    <row r="40" spans="1:13" ht="14.25" customHeight="1" thickBot="1">
      <c r="A40" s="83">
        <v>63</v>
      </c>
      <c r="B40" s="84" t="s">
        <v>227</v>
      </c>
      <c r="C40" s="84" t="s">
        <v>26</v>
      </c>
      <c r="D40" s="84" t="s">
        <v>11</v>
      </c>
      <c r="E40" s="84" t="s">
        <v>17</v>
      </c>
      <c r="F40" s="84" t="s">
        <v>12</v>
      </c>
      <c r="G40" s="10"/>
      <c r="H40" s="10"/>
      <c r="I40" s="11" t="e">
        <f>VLOOKUP(G40,DATOS!D:E,2,FALSE)</f>
        <v>#N/A</v>
      </c>
      <c r="J40" s="64" t="str">
        <f>VLOOKUP(A40,'CLASIFICACION GENERAL'!B:C,2,FALSE)</f>
        <v>CHINORIAS OTIN</v>
      </c>
      <c r="K40" s="64" t="str">
        <f>VLOOKUP(A40,'CLASIFICACION GENERAL'!B:D,3,FALSE)</f>
        <v>ALBA</v>
      </c>
      <c r="L40" s="55" t="str">
        <f>VLOOKUP(A40,'CLASIFICACION GENERAL'!B:E,4,FALSE)</f>
        <v>CP 2mil6</v>
      </c>
      <c r="M40" s="55" t="str">
        <f>VLOOKUP(A40,'CLASIFICACION GENERAL'!B:G,6,FALSE)</f>
        <v>FEMENINO</v>
      </c>
    </row>
    <row r="41" spans="1:13" ht="14.25" customHeight="1" thickBot="1">
      <c r="A41" s="83">
        <v>64</v>
      </c>
      <c r="B41" s="84" t="s">
        <v>156</v>
      </c>
      <c r="C41" s="84" t="s">
        <v>59</v>
      </c>
      <c r="D41" s="84" t="s">
        <v>11</v>
      </c>
      <c r="E41" s="84" t="s">
        <v>17</v>
      </c>
      <c r="F41" s="84" t="s">
        <v>12</v>
      </c>
      <c r="G41" s="10"/>
      <c r="H41" s="10"/>
      <c r="I41" s="11" t="e">
        <f>VLOOKUP(G41,DATOS!D:E,2,FALSE)</f>
        <v>#N/A</v>
      </c>
      <c r="J41" s="64" t="str">
        <f>VLOOKUP(A41,'CLASIFICACION GENERAL'!B:C,2,FALSE)</f>
        <v>EZQUERRA BENEDICTO</v>
      </c>
      <c r="K41" s="64" t="str">
        <f>VLOOKUP(A41,'CLASIFICACION GENERAL'!B:D,3,FALSE)</f>
        <v>CLARA</v>
      </c>
      <c r="L41" s="55" t="str">
        <f>VLOOKUP(A41,'CLASIFICACION GENERAL'!B:E,4,FALSE)</f>
        <v>CP 2mil6</v>
      </c>
      <c r="M41" s="55" t="str">
        <f>VLOOKUP(A41,'CLASIFICACION GENERAL'!B:G,6,FALSE)</f>
        <v>FEMENINO</v>
      </c>
    </row>
    <row r="42" spans="1:13" ht="14.25" customHeight="1" thickBot="1">
      <c r="A42" s="83">
        <v>65</v>
      </c>
      <c r="B42" s="84" t="s">
        <v>36</v>
      </c>
      <c r="C42" s="84" t="s">
        <v>35</v>
      </c>
      <c r="D42" s="84" t="s">
        <v>11</v>
      </c>
      <c r="E42" s="84" t="s">
        <v>17</v>
      </c>
      <c r="F42" s="84" t="s">
        <v>12</v>
      </c>
      <c r="G42" s="10"/>
      <c r="H42" s="10"/>
      <c r="I42" s="11" t="e">
        <f>VLOOKUP(G42,DATOS!D:E,2,FALSE)</f>
        <v>#N/A</v>
      </c>
      <c r="J42" s="64" t="str">
        <f>VLOOKUP(A42,'CLASIFICACION GENERAL'!B:C,2,FALSE)</f>
        <v>GIL VALENZUELA</v>
      </c>
      <c r="K42" s="64" t="str">
        <f>VLOOKUP(A42,'CLASIFICACION GENERAL'!B:D,3,FALSE)</f>
        <v>DANIELA AMOR</v>
      </c>
      <c r="L42" s="55" t="str">
        <f>VLOOKUP(A42,'CLASIFICACION GENERAL'!B:E,4,FALSE)</f>
        <v>CP 2mil6</v>
      </c>
      <c r="M42" s="55" t="str">
        <f>VLOOKUP(A42,'CLASIFICACION GENERAL'!B:G,6,FALSE)</f>
        <v>FEMENINO</v>
      </c>
    </row>
    <row r="43" spans="1:13" ht="14.25" customHeight="1" thickBot="1">
      <c r="A43" s="83">
        <v>66</v>
      </c>
      <c r="B43" s="84" t="s">
        <v>226</v>
      </c>
      <c r="C43" s="84" t="s">
        <v>23</v>
      </c>
      <c r="D43" s="84" t="s">
        <v>11</v>
      </c>
      <c r="E43" s="84" t="s">
        <v>17</v>
      </c>
      <c r="F43" s="84" t="s">
        <v>12</v>
      </c>
      <c r="G43" s="10"/>
      <c r="H43" s="10"/>
      <c r="I43" s="11" t="e">
        <f>VLOOKUP(G43,DATOS!D:E,2,FALSE)</f>
        <v>#N/A</v>
      </c>
      <c r="J43" s="64" t="str">
        <f>VLOOKUP(A43,'CLASIFICACION GENERAL'!B:C,2,FALSE)</f>
        <v>PAÑO BOBE</v>
      </c>
      <c r="K43" s="64" t="str">
        <f>VLOOKUP(A43,'CLASIFICACION GENERAL'!B:D,3,FALSE)</f>
        <v>LUCIA</v>
      </c>
      <c r="L43" s="55" t="str">
        <f>VLOOKUP(A43,'CLASIFICACION GENERAL'!B:E,4,FALSE)</f>
        <v>CP 2mil6</v>
      </c>
      <c r="M43" s="55" t="str">
        <f>VLOOKUP(A43,'CLASIFICACION GENERAL'!B:G,6,FALSE)</f>
        <v>FEMENINO</v>
      </c>
    </row>
    <row r="44" spans="1:13" ht="14.25" customHeight="1" thickBot="1">
      <c r="A44" s="83">
        <v>67</v>
      </c>
      <c r="B44" s="84" t="s">
        <v>228</v>
      </c>
      <c r="C44" s="84" t="s">
        <v>69</v>
      </c>
      <c r="D44" s="84" t="s">
        <v>11</v>
      </c>
      <c r="E44" s="84" t="s">
        <v>17</v>
      </c>
      <c r="F44" s="84" t="s">
        <v>12</v>
      </c>
      <c r="G44" s="10"/>
      <c r="H44" s="10"/>
      <c r="I44" s="11" t="e">
        <f>VLOOKUP(G44,DATOS!D:E,2,FALSE)</f>
        <v>#N/A</v>
      </c>
      <c r="J44" s="64" t="str">
        <f>VLOOKUP(A44,'CLASIFICACION GENERAL'!B:C,2,FALSE)</f>
        <v>PASAMAR HERRERO</v>
      </c>
      <c r="K44" s="64" t="str">
        <f>VLOOKUP(A44,'CLASIFICACION GENERAL'!B:D,3,FALSE)</f>
        <v>ROCIO</v>
      </c>
      <c r="L44" s="55" t="str">
        <f>VLOOKUP(A44,'CLASIFICACION GENERAL'!B:E,4,FALSE)</f>
        <v>CP 2mil6</v>
      </c>
      <c r="M44" s="55" t="str">
        <f>VLOOKUP(A44,'CLASIFICACION GENERAL'!B:G,6,FALSE)</f>
        <v>FEMENINO</v>
      </c>
    </row>
    <row r="45" spans="1:13" ht="14.25" customHeight="1" thickBot="1">
      <c r="A45" s="83">
        <v>68</v>
      </c>
      <c r="B45" s="84" t="s">
        <v>40</v>
      </c>
      <c r="C45" s="84" t="s">
        <v>43</v>
      </c>
      <c r="D45" s="84" t="s">
        <v>91</v>
      </c>
      <c r="E45" s="84" t="s">
        <v>17</v>
      </c>
      <c r="F45" s="84" t="s">
        <v>12</v>
      </c>
      <c r="G45" s="10"/>
      <c r="H45" s="10"/>
      <c r="I45" s="11" t="e">
        <f>VLOOKUP(G45,DATOS!D:E,2,FALSE)</f>
        <v>#N/A</v>
      </c>
      <c r="J45" s="64" t="str">
        <f>VLOOKUP(A45,'CLASIFICACION GENERAL'!B:C,2,FALSE)</f>
        <v>CANCER ZAMORA</v>
      </c>
      <c r="K45" s="64" t="str">
        <f>VLOOKUP(A45,'CLASIFICACION GENERAL'!B:D,3,FALSE)</f>
        <v>AROA</v>
      </c>
      <c r="L45" s="55" t="str">
        <f>VLOOKUP(A45,'CLASIFICACION GENERAL'!B:E,4,FALSE)</f>
        <v>CPV CIERZO</v>
      </c>
      <c r="M45" s="55" t="str">
        <f>VLOOKUP(A45,'CLASIFICACION GENERAL'!B:G,6,FALSE)</f>
        <v>FEMENINO</v>
      </c>
    </row>
    <row r="46" spans="1:13" ht="14.25" customHeight="1" thickBot="1">
      <c r="A46" s="83">
        <v>69</v>
      </c>
      <c r="B46" s="84" t="s">
        <v>230</v>
      </c>
      <c r="C46" s="84" t="s">
        <v>172</v>
      </c>
      <c r="D46" s="84" t="s">
        <v>91</v>
      </c>
      <c r="E46" s="84" t="s">
        <v>17</v>
      </c>
      <c r="F46" s="84" t="s">
        <v>12</v>
      </c>
      <c r="G46" s="10"/>
      <c r="H46" s="10"/>
      <c r="I46" s="11" t="e">
        <f>VLOOKUP(G46,DATOS!D:E,2,FALSE)</f>
        <v>#N/A</v>
      </c>
      <c r="J46" s="64" t="str">
        <f>VLOOKUP(A46,'CLASIFICACION GENERAL'!B:C,2,FALSE)</f>
        <v>GARCIA GBASA</v>
      </c>
      <c r="K46" s="64" t="str">
        <f>VLOOKUP(A46,'CLASIFICACION GENERAL'!B:D,3,FALSE)</f>
        <v>MARTINA</v>
      </c>
      <c r="L46" s="55" t="str">
        <f>VLOOKUP(A46,'CLASIFICACION GENERAL'!B:E,4,FALSE)</f>
        <v>CPV CIERZO</v>
      </c>
      <c r="M46" s="55" t="str">
        <f>VLOOKUP(A46,'CLASIFICACION GENERAL'!B:G,6,FALSE)</f>
        <v>FEMENINO</v>
      </c>
    </row>
    <row r="47" spans="1:13" ht="14.25" customHeight="1" thickBot="1">
      <c r="A47" s="83">
        <v>70</v>
      </c>
      <c r="B47" s="84" t="s">
        <v>231</v>
      </c>
      <c r="C47" s="84" t="s">
        <v>141</v>
      </c>
      <c r="D47" s="84" t="s">
        <v>91</v>
      </c>
      <c r="E47" s="84" t="s">
        <v>17</v>
      </c>
      <c r="F47" s="84" t="s">
        <v>12</v>
      </c>
      <c r="G47" s="10"/>
      <c r="H47" s="10"/>
      <c r="I47" s="11" t="e">
        <f>VLOOKUP(G47,DATOS!D:E,2,FALSE)</f>
        <v>#N/A</v>
      </c>
      <c r="J47" s="64" t="str">
        <f>VLOOKUP(A47,'CLASIFICACION GENERAL'!B:C,2,FALSE)</f>
        <v>GARCIA OVALLE</v>
      </c>
      <c r="K47" s="64" t="str">
        <f>VLOOKUP(A47,'CLASIFICACION GENERAL'!B:D,3,FALSE)</f>
        <v>ANTHONELLA</v>
      </c>
      <c r="L47" s="55" t="str">
        <f>VLOOKUP(A47,'CLASIFICACION GENERAL'!B:E,4,FALSE)</f>
        <v>CPV CIERZO</v>
      </c>
      <c r="M47" s="55" t="str">
        <f>VLOOKUP(A47,'CLASIFICACION GENERAL'!B:G,6,FALSE)</f>
        <v>FEMENINO</v>
      </c>
    </row>
    <row r="48" spans="1:13" ht="14.25" customHeight="1" thickBot="1">
      <c r="A48" s="83">
        <v>71</v>
      </c>
      <c r="B48" s="84" t="s">
        <v>44</v>
      </c>
      <c r="C48" s="84" t="s">
        <v>45</v>
      </c>
      <c r="D48" s="84" t="s">
        <v>91</v>
      </c>
      <c r="E48" s="84" t="s">
        <v>17</v>
      </c>
      <c r="F48" s="84" t="s">
        <v>12</v>
      </c>
      <c r="G48" s="10"/>
      <c r="H48" s="10"/>
      <c r="I48" s="11" t="e">
        <f>VLOOKUP(G48,DATOS!D:E,2,FALSE)</f>
        <v>#N/A</v>
      </c>
      <c r="J48" s="64" t="str">
        <f>VLOOKUP(A48,'CLASIFICACION GENERAL'!B:C,2,FALSE)</f>
        <v>MORER LASAOSA</v>
      </c>
      <c r="K48" s="64" t="str">
        <f>VLOOKUP(A48,'CLASIFICACION GENERAL'!B:D,3,FALSE)</f>
        <v>VEGA</v>
      </c>
      <c r="L48" s="55" t="str">
        <f>VLOOKUP(A48,'CLASIFICACION GENERAL'!B:E,4,FALSE)</f>
        <v>CPV CIERZO</v>
      </c>
      <c r="M48" s="55" t="str">
        <f>VLOOKUP(A48,'CLASIFICACION GENERAL'!B:G,6,FALSE)</f>
        <v>FEMENINO</v>
      </c>
    </row>
    <row r="49" spans="1:13" ht="14.25" customHeight="1" thickBot="1">
      <c r="A49" s="83">
        <v>72</v>
      </c>
      <c r="B49" s="84" t="s">
        <v>94</v>
      </c>
      <c r="C49" s="84" t="s">
        <v>95</v>
      </c>
      <c r="D49" s="84" t="s">
        <v>13</v>
      </c>
      <c r="E49" s="84" t="s">
        <v>17</v>
      </c>
      <c r="F49" s="84" t="s">
        <v>12</v>
      </c>
      <c r="G49" s="10"/>
      <c r="H49" s="10"/>
      <c r="I49" s="11" t="e">
        <f>VLOOKUP(G49,DATOS!D:E,2,FALSE)</f>
        <v>#N/A</v>
      </c>
      <c r="J49" s="64" t="str">
        <f>VLOOKUP(A49,'CLASIFICACION GENERAL'!B:C,2,FALSE)</f>
        <v>Alonso de Cea</v>
      </c>
      <c r="K49" s="64" t="str">
        <f>VLOOKUP(A49,'CLASIFICACION GENERAL'!B:D,3,FALSE)</f>
        <v>Alba</v>
      </c>
      <c r="L49" s="55" t="str">
        <f>VLOOKUP(A49,'CLASIFICACION GENERAL'!B:E,4,FALSE)</f>
        <v>MARIANISTAS</v>
      </c>
      <c r="M49" s="55" t="str">
        <f>VLOOKUP(A49,'CLASIFICACION GENERAL'!B:G,6,FALSE)</f>
        <v>FEMENINO</v>
      </c>
    </row>
    <row r="50" spans="1:13" ht="14.25" customHeight="1" thickBot="1">
      <c r="A50" s="83">
        <v>73</v>
      </c>
      <c r="B50" s="84" t="s">
        <v>151</v>
      </c>
      <c r="C50" s="84" t="s">
        <v>152</v>
      </c>
      <c r="D50" s="84" t="s">
        <v>13</v>
      </c>
      <c r="E50" s="84" t="s">
        <v>17</v>
      </c>
      <c r="F50" s="84" t="s">
        <v>12</v>
      </c>
      <c r="G50" s="10"/>
      <c r="H50" s="10"/>
      <c r="I50" s="11" t="e">
        <f>VLOOKUP(G50,DATOS!D:E,2,FALSE)</f>
        <v>#N/A</v>
      </c>
      <c r="J50" s="64" t="str">
        <f>VLOOKUP(A50,'CLASIFICACION GENERAL'!B:C,2,FALSE)</f>
        <v>BELLE ANCHELERGUES</v>
      </c>
      <c r="K50" s="64" t="str">
        <f>VLOOKUP(A50,'CLASIFICACION GENERAL'!B:D,3,FALSE)</f>
        <v>ITZIAR</v>
      </c>
      <c r="L50" s="55" t="str">
        <f>VLOOKUP(A50,'CLASIFICACION GENERAL'!B:E,4,FALSE)</f>
        <v>MARIANISTAS</v>
      </c>
      <c r="M50" s="55" t="str">
        <f>VLOOKUP(A50,'CLASIFICACION GENERAL'!B:G,6,FALSE)</f>
        <v>FEMENINO</v>
      </c>
    </row>
    <row r="51" spans="1:13" ht="14.25" customHeight="1" thickBot="1">
      <c r="A51" s="83">
        <v>74</v>
      </c>
      <c r="B51" s="84" t="s">
        <v>140</v>
      </c>
      <c r="C51" s="84" t="s">
        <v>57</v>
      </c>
      <c r="D51" s="84" t="s">
        <v>13</v>
      </c>
      <c r="E51" s="84" t="s">
        <v>17</v>
      </c>
      <c r="F51" s="84" t="s">
        <v>12</v>
      </c>
      <c r="G51" s="10"/>
      <c r="H51" s="10"/>
      <c r="I51" s="11" t="e">
        <f>VLOOKUP(G51,DATOS!D:E,2,FALSE)</f>
        <v>#N/A</v>
      </c>
      <c r="J51" s="64" t="str">
        <f>VLOOKUP(A51,'CLASIFICACION GENERAL'!B:C,2,FALSE)</f>
        <v>GONZALEZ BORIA</v>
      </c>
      <c r="K51" s="64" t="str">
        <f>VLOOKUP(A51,'CLASIFICACION GENERAL'!B:D,3,FALSE)</f>
        <v>PAULA</v>
      </c>
      <c r="L51" s="55" t="str">
        <f>VLOOKUP(A51,'CLASIFICACION GENERAL'!B:E,4,FALSE)</f>
        <v>MARIANISTAS</v>
      </c>
      <c r="M51" s="55" t="str">
        <f>VLOOKUP(A51,'CLASIFICACION GENERAL'!B:G,6,FALSE)</f>
        <v>FEMENINO</v>
      </c>
    </row>
    <row r="52" spans="1:13" ht="14.25" customHeight="1" thickBot="1">
      <c r="A52" s="83">
        <v>75</v>
      </c>
      <c r="B52" s="84" t="s">
        <v>22</v>
      </c>
      <c r="C52" s="84" t="s">
        <v>23</v>
      </c>
      <c r="D52" s="84" t="s">
        <v>13</v>
      </c>
      <c r="E52" s="84" t="s">
        <v>17</v>
      </c>
      <c r="F52" s="84" t="s">
        <v>12</v>
      </c>
      <c r="G52" s="10"/>
      <c r="H52" s="10"/>
      <c r="I52" s="11" t="e">
        <f>VLOOKUP(G52,DATOS!D:E,2,FALSE)</f>
        <v>#N/A</v>
      </c>
      <c r="J52" s="64" t="str">
        <f>VLOOKUP(A52,'CLASIFICACION GENERAL'!B:C,2,FALSE)</f>
        <v>LOSTAO SIERRA</v>
      </c>
      <c r="K52" s="64" t="str">
        <f>VLOOKUP(A52,'CLASIFICACION GENERAL'!B:D,3,FALSE)</f>
        <v>LUCIA</v>
      </c>
      <c r="L52" s="55" t="str">
        <f>VLOOKUP(A52,'CLASIFICACION GENERAL'!B:E,4,FALSE)</f>
        <v>MARIANISTAS</v>
      </c>
      <c r="M52" s="55" t="str">
        <f>VLOOKUP(A52,'CLASIFICACION GENERAL'!B:G,6,FALSE)</f>
        <v>FEMENINO</v>
      </c>
    </row>
    <row r="53" spans="1:13" ht="14.25" customHeight="1" thickBot="1">
      <c r="A53" s="83">
        <v>76</v>
      </c>
      <c r="B53" s="84" t="s">
        <v>154</v>
      </c>
      <c r="C53" s="84" t="s">
        <v>155</v>
      </c>
      <c r="D53" s="84" t="s">
        <v>13</v>
      </c>
      <c r="E53" s="84" t="s">
        <v>17</v>
      </c>
      <c r="F53" s="84" t="s">
        <v>12</v>
      </c>
      <c r="G53" s="10"/>
      <c r="H53" s="10"/>
      <c r="I53" s="11" t="e">
        <f>VLOOKUP(G53,DATOS!D:E,2,FALSE)</f>
        <v>#N/A</v>
      </c>
      <c r="J53" s="64" t="str">
        <f>VLOOKUP(A53,'CLASIFICACION GENERAL'!B:C,2,FALSE)</f>
        <v>SEBASTIAN CABRERIZO</v>
      </c>
      <c r="K53" s="64" t="str">
        <f>VLOOKUP(A53,'CLASIFICACION GENERAL'!B:D,3,FALSE)</f>
        <v>ITZEL</v>
      </c>
      <c r="L53" s="55" t="str">
        <f>VLOOKUP(A53,'CLASIFICACION GENERAL'!B:E,4,FALSE)</f>
        <v>MARIANISTAS</v>
      </c>
      <c r="M53" s="55" t="str">
        <f>VLOOKUP(A53,'CLASIFICACION GENERAL'!B:G,6,FALSE)</f>
        <v>FEMENINO</v>
      </c>
    </row>
    <row r="54" spans="1:13" ht="14.25" customHeight="1" thickBot="1">
      <c r="A54" s="83">
        <v>77</v>
      </c>
      <c r="B54" s="84" t="s">
        <v>96</v>
      </c>
      <c r="C54" s="84" t="s">
        <v>23</v>
      </c>
      <c r="D54" s="84" t="s">
        <v>15</v>
      </c>
      <c r="E54" s="84" t="s">
        <v>17</v>
      </c>
      <c r="F54" s="84" t="s">
        <v>12</v>
      </c>
      <c r="G54" s="10"/>
      <c r="H54" s="10"/>
      <c r="I54" s="11" t="e">
        <f>VLOOKUP(G54,DATOS!D:E,2,FALSE)</f>
        <v>#N/A</v>
      </c>
      <c r="J54" s="64" t="str">
        <f>VLOOKUP(A54,'CLASIFICACION GENERAL'!B:C,2,FALSE)</f>
        <v>LECINA NAVAS</v>
      </c>
      <c r="K54" s="64" t="str">
        <f>VLOOKUP(A54,'CLASIFICACION GENERAL'!B:D,3,FALSE)</f>
        <v>LUCIA</v>
      </c>
      <c r="L54" s="55" t="str">
        <f>VLOOKUP(A54,'CLASIFICACION GENERAL'!B:E,4,FALSE)</f>
        <v>OSCAROLLER</v>
      </c>
      <c r="M54" s="55" t="str">
        <f>VLOOKUP(A54,'CLASIFICACION GENERAL'!B:G,6,FALSE)</f>
        <v>FEMENINO</v>
      </c>
    </row>
    <row r="55" spans="1:13" ht="14.25" customHeight="1" thickBot="1">
      <c r="A55" s="83">
        <v>78</v>
      </c>
      <c r="B55" s="84" t="s">
        <v>107</v>
      </c>
      <c r="C55" s="84" t="s">
        <v>109</v>
      </c>
      <c r="D55" s="84" t="s">
        <v>15</v>
      </c>
      <c r="E55" s="84" t="s">
        <v>17</v>
      </c>
      <c r="F55" s="84" t="s">
        <v>12</v>
      </c>
      <c r="G55" s="10"/>
      <c r="H55" s="10"/>
      <c r="I55" s="11" t="e">
        <f>VLOOKUP(G55,DATOS!D:E,2,FALSE)</f>
        <v>#N/A</v>
      </c>
      <c r="J55" s="64" t="str">
        <f>VLOOKUP(A55,'CLASIFICACION GENERAL'!B:C,2,FALSE)</f>
        <v>PEGUERO MESA</v>
      </c>
      <c r="K55" s="64" t="str">
        <f>VLOOKUP(A55,'CLASIFICACION GENERAL'!B:D,3,FALSE)</f>
        <v>DANIELA</v>
      </c>
      <c r="L55" s="55" t="str">
        <f>VLOOKUP(A55,'CLASIFICACION GENERAL'!B:E,4,FALSE)</f>
        <v>OSCAROLLER</v>
      </c>
      <c r="M55" s="55" t="str">
        <f>VLOOKUP(A55,'CLASIFICACION GENERAL'!B:G,6,FALSE)</f>
        <v>FEMENINO</v>
      </c>
    </row>
    <row r="56" spans="1:13" ht="14.25" customHeight="1" thickBot="1">
      <c r="A56" s="83">
        <v>79</v>
      </c>
      <c r="B56" s="84" t="s">
        <v>98</v>
      </c>
      <c r="C56" s="84" t="s">
        <v>99</v>
      </c>
      <c r="D56" s="84" t="s">
        <v>11</v>
      </c>
      <c r="E56" s="84" t="s">
        <v>16</v>
      </c>
      <c r="F56" s="84" t="s">
        <v>12</v>
      </c>
      <c r="G56" s="10"/>
      <c r="H56" s="10"/>
      <c r="I56" s="11" t="e">
        <f>VLOOKUP(G56,DATOS!D:E,2,FALSE)</f>
        <v>#N/A</v>
      </c>
      <c r="J56" s="64" t="str">
        <f>VLOOKUP(A56,'CLASIFICACION GENERAL'!B:C,2,FALSE)</f>
        <v>AMARO CAPUZ</v>
      </c>
      <c r="K56" s="64" t="str">
        <f>VLOOKUP(A56,'CLASIFICACION GENERAL'!B:D,3,FALSE)</f>
        <v>ESTELA</v>
      </c>
      <c r="L56" s="55" t="str">
        <f>VLOOKUP(A56,'CLASIFICACION GENERAL'!B:E,4,FALSE)</f>
        <v>CP 2mil6</v>
      </c>
      <c r="M56" s="55" t="str">
        <f>VLOOKUP(A56,'CLASIFICACION GENERAL'!B:G,6,FALSE)</f>
        <v>FEMENINO</v>
      </c>
    </row>
    <row r="57" spans="1:13" ht="14.25" customHeight="1" thickBot="1">
      <c r="A57" s="83">
        <v>80</v>
      </c>
      <c r="B57" s="84" t="s">
        <v>97</v>
      </c>
      <c r="C57" s="84" t="s">
        <v>58</v>
      </c>
      <c r="D57" s="84" t="s">
        <v>11</v>
      </c>
      <c r="E57" s="84" t="s">
        <v>16</v>
      </c>
      <c r="F57" s="84" t="s">
        <v>12</v>
      </c>
      <c r="G57" s="10"/>
      <c r="H57" s="10"/>
      <c r="I57" s="11" t="e">
        <f>VLOOKUP(G57,DATOS!D:E,2,FALSE)</f>
        <v>#N/A</v>
      </c>
      <c r="J57" s="64" t="str">
        <f>VLOOKUP(A57,'CLASIFICACION GENERAL'!B:C,2,FALSE)</f>
        <v>BARRAGAN MORENO</v>
      </c>
      <c r="K57" s="64" t="str">
        <f>VLOOKUP(A57,'CLASIFICACION GENERAL'!B:D,3,FALSE)</f>
        <v>SAMARA</v>
      </c>
      <c r="L57" s="55" t="str">
        <f>VLOOKUP(A57,'CLASIFICACION GENERAL'!B:E,4,FALSE)</f>
        <v>CP 2mil6</v>
      </c>
      <c r="M57" s="55" t="str">
        <f>VLOOKUP(A57,'CLASIFICACION GENERAL'!B:G,6,FALSE)</f>
        <v>FEMENINO</v>
      </c>
    </row>
    <row r="58" spans="1:13" ht="14.25" customHeight="1" thickBot="1">
      <c r="A58" s="83">
        <v>81</v>
      </c>
      <c r="B58" s="84" t="s">
        <v>33</v>
      </c>
      <c r="C58" s="84" t="s">
        <v>32</v>
      </c>
      <c r="D58" s="84" t="s">
        <v>11</v>
      </c>
      <c r="E58" s="84" t="s">
        <v>16</v>
      </c>
      <c r="F58" s="84" t="s">
        <v>12</v>
      </c>
      <c r="G58" s="10"/>
      <c r="H58" s="10"/>
      <c r="I58" s="11" t="e">
        <f>VLOOKUP(G58,DATOS!D:E,2,FALSE)</f>
        <v>#N/A</v>
      </c>
      <c r="J58" s="64" t="str">
        <f>VLOOKUP(A58,'CLASIFICACION GENERAL'!B:C,2,FALSE)</f>
        <v>BUENO CARRASCOSA</v>
      </c>
      <c r="K58" s="64" t="str">
        <f>VLOOKUP(A58,'CLASIFICACION GENERAL'!B:D,3,FALSE)</f>
        <v>IRANZU</v>
      </c>
      <c r="L58" s="55" t="str">
        <f>VLOOKUP(A58,'CLASIFICACION GENERAL'!B:E,4,FALSE)</f>
        <v>CP 2mil6</v>
      </c>
      <c r="M58" s="55" t="str">
        <f>VLOOKUP(A58,'CLASIFICACION GENERAL'!B:G,6,FALSE)</f>
        <v>FEMENINO</v>
      </c>
    </row>
    <row r="59" spans="1:13" ht="14.25" customHeight="1" thickBot="1">
      <c r="A59" s="83">
        <v>82</v>
      </c>
      <c r="B59" s="84" t="s">
        <v>24</v>
      </c>
      <c r="C59" s="84" t="s">
        <v>27</v>
      </c>
      <c r="D59" s="84" t="s">
        <v>11</v>
      </c>
      <c r="E59" s="84" t="s">
        <v>16</v>
      </c>
      <c r="F59" s="84" t="s">
        <v>12</v>
      </c>
      <c r="G59" s="10"/>
      <c r="H59" s="10"/>
      <c r="I59" s="11" t="e">
        <f>VLOOKUP(G59,DATOS!D:E,2,FALSE)</f>
        <v>#N/A</v>
      </c>
      <c r="J59" s="64" t="str">
        <f>VLOOKUP(A59,'CLASIFICACION GENERAL'!B:C,2,FALSE)</f>
        <v>CABRERO LAVILLA</v>
      </c>
      <c r="K59" s="64" t="str">
        <f>VLOOKUP(A59,'CLASIFICACION GENERAL'!B:D,3,FALSE)</f>
        <v>MARIA</v>
      </c>
      <c r="L59" s="55" t="str">
        <f>VLOOKUP(A59,'CLASIFICACION GENERAL'!B:E,4,FALSE)</f>
        <v>CP 2mil6</v>
      </c>
      <c r="M59" s="55" t="str">
        <f>VLOOKUP(A59,'CLASIFICACION GENERAL'!B:G,6,FALSE)</f>
        <v>FEMENINO</v>
      </c>
    </row>
    <row r="60" spans="1:13" ht="14.25" customHeight="1" thickBot="1">
      <c r="A60" s="83">
        <v>83</v>
      </c>
      <c r="B60" s="84" t="s">
        <v>233</v>
      </c>
      <c r="C60" s="84" t="s">
        <v>234</v>
      </c>
      <c r="D60" s="84" t="s">
        <v>11</v>
      </c>
      <c r="E60" s="84" t="s">
        <v>16</v>
      </c>
      <c r="F60" s="84" t="s">
        <v>12</v>
      </c>
      <c r="G60" s="10"/>
      <c r="H60" s="10"/>
      <c r="I60" s="11" t="e">
        <f>VLOOKUP(G60,DATOS!D:E,2,FALSE)</f>
        <v>#N/A</v>
      </c>
      <c r="J60" s="64" t="str">
        <f>VLOOKUP(A60,'CLASIFICACION GENERAL'!B:C,2,FALSE)</f>
        <v>HERNANDEZ CAPAPE</v>
      </c>
      <c r="K60" s="64" t="str">
        <f>VLOOKUP(A60,'CLASIFICACION GENERAL'!B:D,3,FALSE)</f>
        <v>LAURA</v>
      </c>
      <c r="L60" s="55" t="str">
        <f>VLOOKUP(A60,'CLASIFICACION GENERAL'!B:E,4,FALSE)</f>
        <v>CP 2mil6</v>
      </c>
      <c r="M60" s="55" t="str">
        <f>VLOOKUP(A60,'CLASIFICACION GENERAL'!B:G,6,FALSE)</f>
        <v>FEMENINO</v>
      </c>
    </row>
    <row r="61" spans="1:13" ht="14.25" customHeight="1" thickBot="1">
      <c r="A61" s="83">
        <v>84</v>
      </c>
      <c r="B61" s="84" t="s">
        <v>159</v>
      </c>
      <c r="C61" s="84" t="s">
        <v>160</v>
      </c>
      <c r="D61" s="84" t="s">
        <v>91</v>
      </c>
      <c r="E61" s="84" t="s">
        <v>16</v>
      </c>
      <c r="F61" s="84" t="s">
        <v>12</v>
      </c>
      <c r="G61" s="10"/>
      <c r="H61" s="10"/>
      <c r="I61" s="11" t="e">
        <f>VLOOKUP(G61,DATOS!D:E,2,FALSE)</f>
        <v>#N/A</v>
      </c>
      <c r="J61" s="64" t="str">
        <f>VLOOKUP(A61,'CLASIFICACION GENERAL'!B:C,2,FALSE)</f>
        <v>CONDE LLOPIS</v>
      </c>
      <c r="K61" s="64" t="str">
        <f>VLOOKUP(A61,'CLASIFICACION GENERAL'!B:D,3,FALSE)</f>
        <v>PAOLA</v>
      </c>
      <c r="L61" s="55" t="str">
        <f>VLOOKUP(A61,'CLASIFICACION GENERAL'!B:E,4,FALSE)</f>
        <v>CPV CIERZO</v>
      </c>
      <c r="M61" s="55" t="str">
        <f>VLOOKUP(A61,'CLASIFICACION GENERAL'!B:G,6,FALSE)</f>
        <v>FEMENINO</v>
      </c>
    </row>
    <row r="62" spans="1:13" ht="14.25" customHeight="1" thickBot="1">
      <c r="A62" s="83">
        <v>85</v>
      </c>
      <c r="B62" s="84" t="s">
        <v>232</v>
      </c>
      <c r="C62" s="84" t="s">
        <v>31</v>
      </c>
      <c r="D62" s="84" t="s">
        <v>91</v>
      </c>
      <c r="E62" s="84" t="s">
        <v>16</v>
      </c>
      <c r="F62" s="84" t="s">
        <v>12</v>
      </c>
      <c r="G62" s="10"/>
      <c r="H62" s="10"/>
      <c r="I62" s="11" t="e">
        <f>VLOOKUP(G62,DATOS!D:E,2,FALSE)</f>
        <v>#N/A</v>
      </c>
      <c r="J62" s="64" t="str">
        <f>VLOOKUP(A62,'CLASIFICACION GENERAL'!B:C,2,FALSE)</f>
        <v>MOLINA CANTE</v>
      </c>
      <c r="K62" s="64" t="str">
        <f>VLOOKUP(A62,'CLASIFICACION GENERAL'!B:D,3,FALSE)</f>
        <v>CARLA</v>
      </c>
      <c r="L62" s="55" t="str">
        <f>VLOOKUP(A62,'CLASIFICACION GENERAL'!B:E,4,FALSE)</f>
        <v>CPV CIERZO</v>
      </c>
      <c r="M62" s="55" t="str">
        <f>VLOOKUP(A62,'CLASIFICACION GENERAL'!B:G,6,FALSE)</f>
        <v>FEMENINO</v>
      </c>
    </row>
    <row r="63" spans="1:13" ht="14.25" customHeight="1" thickBot="1">
      <c r="A63" s="83">
        <v>86</v>
      </c>
      <c r="B63" s="84" t="s">
        <v>149</v>
      </c>
      <c r="C63" s="84" t="s">
        <v>150</v>
      </c>
      <c r="D63" s="84" t="s">
        <v>13</v>
      </c>
      <c r="E63" s="84" t="s">
        <v>16</v>
      </c>
      <c r="F63" s="84" t="s">
        <v>12</v>
      </c>
      <c r="G63" s="10"/>
      <c r="H63" s="10"/>
      <c r="I63" s="11" t="e">
        <f>VLOOKUP(G63,DATOS!D:E,2,FALSE)</f>
        <v>#N/A</v>
      </c>
      <c r="J63" s="64" t="str">
        <f>VLOOKUP(A63,'CLASIFICACION GENERAL'!B:C,2,FALSE)</f>
        <v>ALTABA FRAJ</v>
      </c>
      <c r="K63" s="64" t="str">
        <f>VLOOKUP(A63,'CLASIFICACION GENERAL'!B:D,3,FALSE)</f>
        <v>AITANA</v>
      </c>
      <c r="L63" s="55" t="str">
        <f>VLOOKUP(A63,'CLASIFICACION GENERAL'!B:E,4,FALSE)</f>
        <v>MARIANISTAS</v>
      </c>
      <c r="M63" s="55" t="str">
        <f>VLOOKUP(A63,'CLASIFICACION GENERAL'!B:G,6,FALSE)</f>
        <v>FEMENINO</v>
      </c>
    </row>
    <row r="64" spans="1:13" ht="14.25" customHeight="1" thickBot="1">
      <c r="A64" s="83">
        <v>87</v>
      </c>
      <c r="B64" s="84" t="s">
        <v>153</v>
      </c>
      <c r="C64" s="84" t="s">
        <v>29</v>
      </c>
      <c r="D64" s="84" t="s">
        <v>13</v>
      </c>
      <c r="E64" s="84" t="s">
        <v>16</v>
      </c>
      <c r="F64" s="84" t="s">
        <v>12</v>
      </c>
      <c r="G64" s="10"/>
      <c r="H64" s="10"/>
      <c r="I64" s="11" t="e">
        <f>VLOOKUP(G64,DATOS!D:E,2,FALSE)</f>
        <v>#N/A</v>
      </c>
      <c r="J64" s="64" t="str">
        <f>VLOOKUP(A64,'CLASIFICACION GENERAL'!B:C,2,FALSE)</f>
        <v>GARCIA PASCUAL</v>
      </c>
      <c r="K64" s="64" t="str">
        <f>VLOOKUP(A64,'CLASIFICACION GENERAL'!B:D,3,FALSE)</f>
        <v>ARIADNA</v>
      </c>
      <c r="L64" s="55" t="str">
        <f>VLOOKUP(A64,'CLASIFICACION GENERAL'!B:E,4,FALSE)</f>
        <v>MARIANISTAS</v>
      </c>
      <c r="M64" s="55" t="str">
        <f>VLOOKUP(A64,'CLASIFICACION GENERAL'!B:G,6,FALSE)</f>
        <v>FEMENINO</v>
      </c>
    </row>
    <row r="65" spans="1:13" ht="14.25" customHeight="1" thickBot="1">
      <c r="A65" s="83">
        <v>88</v>
      </c>
      <c r="B65" s="84" t="s">
        <v>147</v>
      </c>
      <c r="C65" s="84" t="s">
        <v>148</v>
      </c>
      <c r="D65" s="84" t="s">
        <v>13</v>
      </c>
      <c r="E65" s="84" t="s">
        <v>16</v>
      </c>
      <c r="F65" s="84" t="s">
        <v>12</v>
      </c>
      <c r="G65" s="10"/>
      <c r="H65" s="10"/>
      <c r="I65" s="11" t="e">
        <f>VLOOKUP(G65,DATOS!D:E,2,FALSE)</f>
        <v>#N/A</v>
      </c>
      <c r="J65" s="64" t="str">
        <f>VLOOKUP(A65,'CLASIFICACION GENERAL'!B:C,2,FALSE)</f>
        <v>GONZALVO HERNANDEZ</v>
      </c>
      <c r="K65" s="64" t="str">
        <f>VLOOKUP(A65,'CLASIFICACION GENERAL'!B:D,3,FALSE)</f>
        <v>JULIA</v>
      </c>
      <c r="L65" s="55" t="str">
        <f>VLOOKUP(A65,'CLASIFICACION GENERAL'!B:E,4,FALSE)</f>
        <v>MARIANISTAS</v>
      </c>
      <c r="M65" s="55" t="str">
        <f>VLOOKUP(A65,'CLASIFICACION GENERAL'!B:G,6,FALSE)</f>
        <v>FEMENINO</v>
      </c>
    </row>
    <row r="66" spans="1:13" ht="14.25" customHeight="1" thickBot="1">
      <c r="A66" s="83">
        <v>89</v>
      </c>
      <c r="B66" s="84" t="s">
        <v>22</v>
      </c>
      <c r="C66" s="84" t="s">
        <v>26</v>
      </c>
      <c r="D66" s="84" t="s">
        <v>13</v>
      </c>
      <c r="E66" s="84" t="s">
        <v>16</v>
      </c>
      <c r="F66" s="84" t="s">
        <v>12</v>
      </c>
      <c r="G66" s="10"/>
      <c r="H66" s="10"/>
      <c r="I66" s="11" t="e">
        <f>VLOOKUP(G66,DATOS!D:E,2,FALSE)</f>
        <v>#N/A</v>
      </c>
      <c r="J66" s="64" t="str">
        <f>VLOOKUP(A66,'CLASIFICACION GENERAL'!B:C,2,FALSE)</f>
        <v>LOSTAO SIERRA</v>
      </c>
      <c r="K66" s="64" t="str">
        <f>VLOOKUP(A66,'CLASIFICACION GENERAL'!B:D,3,FALSE)</f>
        <v>ALBA</v>
      </c>
      <c r="L66" s="55" t="str">
        <f>VLOOKUP(A66,'CLASIFICACION GENERAL'!B:E,4,FALSE)</f>
        <v>MARIANISTAS</v>
      </c>
      <c r="M66" s="55" t="str">
        <f>VLOOKUP(A66,'CLASIFICACION GENERAL'!B:G,6,FALSE)</f>
        <v>FEMENINO</v>
      </c>
    </row>
    <row r="67" spans="1:13" ht="14.25" customHeight="1" thickBot="1">
      <c r="A67" s="83">
        <v>90</v>
      </c>
      <c r="B67" s="84" t="s">
        <v>158</v>
      </c>
      <c r="C67" s="84" t="s">
        <v>57</v>
      </c>
      <c r="D67" s="84" t="s">
        <v>13</v>
      </c>
      <c r="E67" s="84" t="s">
        <v>16</v>
      </c>
      <c r="F67" s="84" t="s">
        <v>12</v>
      </c>
      <c r="G67" s="10"/>
      <c r="H67" s="10"/>
      <c r="I67" s="11" t="e">
        <f>VLOOKUP(G67,DATOS!D:E,2,FALSE)</f>
        <v>#N/A</v>
      </c>
      <c r="J67" s="64" t="str">
        <f>VLOOKUP(A67,'CLASIFICACION GENERAL'!B:C,2,FALSE)</f>
        <v>TRASOBARES LISBONA</v>
      </c>
      <c r="K67" s="64" t="str">
        <f>VLOOKUP(A67,'CLASIFICACION GENERAL'!B:D,3,FALSE)</f>
        <v>PAULA</v>
      </c>
      <c r="L67" s="55" t="str">
        <f>VLOOKUP(A67,'CLASIFICACION GENERAL'!B:E,4,FALSE)</f>
        <v>MARIANISTAS</v>
      </c>
      <c r="M67" s="55" t="str">
        <f>VLOOKUP(A67,'CLASIFICACION GENERAL'!B:G,6,FALSE)</f>
        <v>FEMENINO</v>
      </c>
    </row>
    <row r="68" spans="1:13" ht="14.25" customHeight="1" thickBot="1">
      <c r="A68" s="83">
        <v>91</v>
      </c>
      <c r="B68" s="84" t="s">
        <v>41</v>
      </c>
      <c r="C68" s="84" t="s">
        <v>48</v>
      </c>
      <c r="D68" s="84" t="s">
        <v>15</v>
      </c>
      <c r="E68" s="84" t="s">
        <v>16</v>
      </c>
      <c r="F68" s="84" t="s">
        <v>12</v>
      </c>
      <c r="G68" s="10"/>
      <c r="H68" s="10"/>
      <c r="I68" s="11" t="e">
        <f>VLOOKUP(G68,DATOS!D:E,2,FALSE)</f>
        <v>#N/A</v>
      </c>
      <c r="J68" s="64" t="str">
        <f>VLOOKUP(A68,'CLASIFICACION GENERAL'!B:C,2,FALSE)</f>
        <v>FERRER BROTO</v>
      </c>
      <c r="K68" s="64" t="str">
        <f>VLOOKUP(A68,'CLASIFICACION GENERAL'!B:D,3,FALSE)</f>
        <v>ADRIANA</v>
      </c>
      <c r="L68" s="55" t="str">
        <f>VLOOKUP(A68,'CLASIFICACION GENERAL'!B:E,4,FALSE)</f>
        <v>OSCAROLLER</v>
      </c>
      <c r="M68" s="55" t="str">
        <f>VLOOKUP(A68,'CLASIFICACION GENERAL'!B:G,6,FALSE)</f>
        <v>FEMENINO</v>
      </c>
    </row>
    <row r="69" spans="1:13" ht="14.25" customHeight="1" thickBot="1">
      <c r="A69" s="83">
        <v>92</v>
      </c>
      <c r="B69" s="84" t="s">
        <v>46</v>
      </c>
      <c r="C69" s="84" t="s">
        <v>47</v>
      </c>
      <c r="D69" s="84" t="s">
        <v>15</v>
      </c>
      <c r="E69" s="84" t="s">
        <v>16</v>
      </c>
      <c r="F69" s="84" t="s">
        <v>12</v>
      </c>
      <c r="G69" s="10"/>
      <c r="H69" s="10"/>
      <c r="I69" s="11" t="e">
        <f>VLOOKUP(G69,DATOS!D:E,2,FALSE)</f>
        <v>#N/A</v>
      </c>
      <c r="J69" s="64" t="str">
        <f>VLOOKUP(A69,'CLASIFICACION GENERAL'!B:C,2,FALSE)</f>
        <v>SARRATE OANCEA</v>
      </c>
      <c r="K69" s="64" t="str">
        <f>VLOOKUP(A69,'CLASIFICACION GENERAL'!B:D,3,FALSE)</f>
        <v>VALENTINA</v>
      </c>
      <c r="L69" s="55" t="str">
        <f>VLOOKUP(A69,'CLASIFICACION GENERAL'!B:E,4,FALSE)</f>
        <v>OSCAROLLER</v>
      </c>
      <c r="M69" s="55" t="str">
        <f>VLOOKUP(A69,'CLASIFICACION GENERAL'!B:G,6,FALSE)</f>
        <v>FEMENINO</v>
      </c>
    </row>
    <row r="70" spans="1:13" ht="14.25" customHeight="1" thickBot="1">
      <c r="A70" s="83">
        <v>93</v>
      </c>
      <c r="B70" s="84" t="s">
        <v>38</v>
      </c>
      <c r="C70" s="84" t="s">
        <v>26</v>
      </c>
      <c r="D70" s="84" t="s">
        <v>15</v>
      </c>
      <c r="E70" s="84" t="s">
        <v>16</v>
      </c>
      <c r="F70" s="84" t="s">
        <v>12</v>
      </c>
      <c r="G70" s="10"/>
      <c r="H70" s="10"/>
      <c r="I70" s="11" t="e">
        <f>VLOOKUP(G70,DATOS!D:E,2,FALSE)</f>
        <v>#N/A</v>
      </c>
      <c r="J70" s="64" t="str">
        <f>VLOOKUP(A70,'CLASIFICACION GENERAL'!B:C,2,FALSE)</f>
        <v>SUSIN SALGUERO</v>
      </c>
      <c r="K70" s="64" t="str">
        <f>VLOOKUP(A70,'CLASIFICACION GENERAL'!B:D,3,FALSE)</f>
        <v>ALBA</v>
      </c>
      <c r="L70" s="55" t="str">
        <f>VLOOKUP(A70,'CLASIFICACION GENERAL'!B:E,4,FALSE)</f>
        <v>OSCAROLLER</v>
      </c>
      <c r="M70" s="55" t="str">
        <f>VLOOKUP(A70,'CLASIFICACION GENERAL'!B:G,6,FALSE)</f>
        <v>FEMENINO</v>
      </c>
    </row>
    <row r="71" spans="1:13" ht="14.25" customHeight="1" thickBot="1">
      <c r="A71" s="83">
        <v>94</v>
      </c>
      <c r="B71" s="84" t="s">
        <v>24</v>
      </c>
      <c r="C71" s="84" t="s">
        <v>25</v>
      </c>
      <c r="D71" s="84" t="s">
        <v>11</v>
      </c>
      <c r="E71" s="84" t="s">
        <v>14</v>
      </c>
      <c r="F71" s="84" t="s">
        <v>12</v>
      </c>
      <c r="G71" s="10"/>
      <c r="H71" s="10"/>
      <c r="I71" s="11" t="e">
        <f>VLOOKUP(G71,DATOS!D:E,2,FALSE)</f>
        <v>#N/A</v>
      </c>
      <c r="J71" s="64" t="str">
        <f>VLOOKUP(A71,'CLASIFICACION GENERAL'!B:C,2,FALSE)</f>
        <v>CABRERO LAVILLA</v>
      </c>
      <c r="K71" s="64" t="str">
        <f>VLOOKUP(A71,'CLASIFICACION GENERAL'!B:D,3,FALSE)</f>
        <v>IRENE</v>
      </c>
      <c r="L71" s="55" t="str">
        <f>VLOOKUP(A71,'CLASIFICACION GENERAL'!B:E,4,FALSE)</f>
        <v>CP 2mil6</v>
      </c>
      <c r="M71" s="55" t="str">
        <f>VLOOKUP(A71,'CLASIFICACION GENERAL'!B:G,6,FALSE)</f>
        <v>FEMENINO</v>
      </c>
    </row>
    <row r="72" spans="1:13" ht="14.25" customHeight="1" thickBot="1">
      <c r="A72" s="83">
        <v>95</v>
      </c>
      <c r="B72" s="84" t="s">
        <v>235</v>
      </c>
      <c r="C72" s="84" t="s">
        <v>101</v>
      </c>
      <c r="D72" s="84" t="s">
        <v>11</v>
      </c>
      <c r="E72" s="84" t="s">
        <v>14</v>
      </c>
      <c r="F72" s="84" t="s">
        <v>12</v>
      </c>
      <c r="G72" s="10"/>
      <c r="H72" s="10"/>
      <c r="I72" s="11" t="e">
        <f>VLOOKUP(G72,DATOS!D:E,2,FALSE)</f>
        <v>#N/A</v>
      </c>
      <c r="J72" s="64" t="str">
        <f>VLOOKUP(A72,'CLASIFICACION GENERAL'!B:C,2,FALSE)</f>
        <v>CASTILLO BURRULL</v>
      </c>
      <c r="K72" s="64" t="str">
        <f>VLOOKUP(A72,'CLASIFICACION GENERAL'!B:D,3,FALSE)</f>
        <v>LOLA</v>
      </c>
      <c r="L72" s="55" t="str">
        <f>VLOOKUP(A72,'CLASIFICACION GENERAL'!B:E,4,FALSE)</f>
        <v>CP 2mil6</v>
      </c>
      <c r="M72" s="55" t="str">
        <f>VLOOKUP(A72,'CLASIFICACION GENERAL'!B:G,6,FALSE)</f>
        <v>FEMENINO</v>
      </c>
    </row>
    <row r="73" spans="1:13" ht="16.5" thickBot="1">
      <c r="A73" s="83">
        <v>96</v>
      </c>
      <c r="B73" s="84" t="s">
        <v>63</v>
      </c>
      <c r="C73" s="84" t="s">
        <v>102</v>
      </c>
      <c r="D73" s="84" t="s">
        <v>11</v>
      </c>
      <c r="E73" s="84" t="s">
        <v>14</v>
      </c>
      <c r="F73" s="84" t="s">
        <v>12</v>
      </c>
      <c r="G73" s="10"/>
      <c r="H73" s="10"/>
      <c r="I73" s="11" t="e">
        <f>VLOOKUP(G73,DATOS!D:E,2,FALSE)</f>
        <v>#N/A</v>
      </c>
      <c r="J73" s="64" t="str">
        <f>VLOOKUP(A73,'CLASIFICACION GENERAL'!B:C,2,FALSE)</f>
        <v>LAZARO MEMBRILLA</v>
      </c>
      <c r="K73" s="64" t="str">
        <f>VLOOKUP(A73,'CLASIFICACION GENERAL'!B:D,3,FALSE)</f>
        <v>ANDREA</v>
      </c>
      <c r="L73" s="55" t="str">
        <f>VLOOKUP(A73,'CLASIFICACION GENERAL'!B:E,4,FALSE)</f>
        <v>CP 2mil6</v>
      </c>
      <c r="M73" s="55" t="str">
        <f>VLOOKUP(A73,'CLASIFICACION GENERAL'!B:G,6,FALSE)</f>
        <v>FEMENINO</v>
      </c>
    </row>
    <row r="74" spans="1:13" ht="16.5" thickBot="1">
      <c r="A74" s="83">
        <v>97</v>
      </c>
      <c r="B74" s="84" t="s">
        <v>44</v>
      </c>
      <c r="C74" s="84" t="s">
        <v>49</v>
      </c>
      <c r="D74" s="84" t="s">
        <v>91</v>
      </c>
      <c r="E74" s="84" t="s">
        <v>14</v>
      </c>
      <c r="F74" s="84" t="s">
        <v>12</v>
      </c>
      <c r="G74" s="10"/>
      <c r="H74" s="63"/>
      <c r="I74" s="11" t="e">
        <f>VLOOKUP(G74,DATOS!D:E,2,FALSE)</f>
        <v>#N/A</v>
      </c>
      <c r="J74" s="64" t="str">
        <f>VLOOKUP(A74,'CLASIFICACION GENERAL'!B:C,2,FALSE)</f>
        <v>MORER LASAOSA</v>
      </c>
      <c r="K74" s="64" t="str">
        <f>VLOOKUP(A74,'CLASIFICACION GENERAL'!B:D,3,FALSE)</f>
        <v>ALICIA</v>
      </c>
      <c r="L74" s="55" t="str">
        <f>VLOOKUP(A74,'CLASIFICACION GENERAL'!B:E,4,FALSE)</f>
        <v>CPV CIERZO</v>
      </c>
      <c r="M74" s="55" t="str">
        <f>VLOOKUP(A74,'CLASIFICACION GENERAL'!B:G,6,FALSE)</f>
        <v>FEMENINO</v>
      </c>
    </row>
    <row r="75" spans="1:13" ht="16.5" thickBot="1">
      <c r="A75" s="83">
        <v>98</v>
      </c>
      <c r="B75" s="84" t="s">
        <v>103</v>
      </c>
      <c r="C75" s="84" t="s">
        <v>209</v>
      </c>
      <c r="D75" s="84" t="s">
        <v>91</v>
      </c>
      <c r="E75" s="84" t="s">
        <v>14</v>
      </c>
      <c r="F75" s="84" t="s">
        <v>12</v>
      </c>
      <c r="G75" s="10"/>
      <c r="H75" s="10"/>
      <c r="I75" s="11" t="e">
        <f>VLOOKUP(G75,DATOS!D:E,2,FALSE)</f>
        <v>#N/A</v>
      </c>
      <c r="J75" s="64" t="str">
        <f>VLOOKUP(A75,'CLASIFICACION GENERAL'!B:C,2,FALSE)</f>
        <v>VILLAR PENAGOS</v>
      </c>
      <c r="K75" s="64" t="str">
        <f>VLOOKUP(A75,'CLASIFICACION GENERAL'!B:D,3,FALSE)</f>
        <v>SHANNON</v>
      </c>
      <c r="L75" s="55" t="str">
        <f>VLOOKUP(A75,'CLASIFICACION GENERAL'!B:E,4,FALSE)</f>
        <v>CPV CIERZO</v>
      </c>
      <c r="M75" s="55" t="str">
        <f>VLOOKUP(A75,'CLASIFICACION GENERAL'!B:G,6,FALSE)</f>
        <v>FEMENINO</v>
      </c>
    </row>
    <row r="76" spans="1:13" ht="16.5" thickBot="1">
      <c r="A76" s="83">
        <v>99</v>
      </c>
      <c r="B76" s="84" t="s">
        <v>103</v>
      </c>
      <c r="C76" s="84" t="s">
        <v>104</v>
      </c>
      <c r="D76" s="84" t="s">
        <v>91</v>
      </c>
      <c r="E76" s="84" t="s">
        <v>14</v>
      </c>
      <c r="F76" s="84" t="s">
        <v>12</v>
      </c>
      <c r="G76" s="10"/>
      <c r="H76" s="10"/>
      <c r="I76" s="11" t="e">
        <f>VLOOKUP(G76,DATOS!D:E,2,FALSE)</f>
        <v>#N/A</v>
      </c>
      <c r="J76" s="64" t="str">
        <f>VLOOKUP(A76,'CLASIFICACION GENERAL'!B:C,2,FALSE)</f>
        <v>VILLAR PENAGOS</v>
      </c>
      <c r="K76" s="64" t="str">
        <f>VLOOKUP(A76,'CLASIFICACION GENERAL'!B:D,3,FALSE)</f>
        <v>SHARON</v>
      </c>
      <c r="L76" s="55" t="str">
        <f>VLOOKUP(A76,'CLASIFICACION GENERAL'!B:E,4,FALSE)</f>
        <v>CPV CIERZO</v>
      </c>
      <c r="M76" s="55" t="str">
        <f>VLOOKUP(A76,'CLASIFICACION GENERAL'!B:G,6,FALSE)</f>
        <v>FEMENINO</v>
      </c>
    </row>
    <row r="77" spans="1:13" ht="16.5" thickBot="1">
      <c r="A77" s="83">
        <v>100</v>
      </c>
      <c r="B77" s="84" t="s">
        <v>236</v>
      </c>
      <c r="C77" s="84" t="s">
        <v>106</v>
      </c>
      <c r="D77" s="84" t="s">
        <v>11</v>
      </c>
      <c r="E77" s="84" t="s">
        <v>14</v>
      </c>
      <c r="F77" s="84" t="s">
        <v>9</v>
      </c>
      <c r="G77" s="10"/>
      <c r="H77" s="10"/>
      <c r="I77" s="11" t="e">
        <f>VLOOKUP(G77,DATOS!D:E,2,FALSE)</f>
        <v>#N/A</v>
      </c>
      <c r="J77" s="64" t="str">
        <f>VLOOKUP(A77,'CLASIFICACION GENERAL'!B:C,2,FALSE)</f>
        <v>HERNANDEZ JIMENO</v>
      </c>
      <c r="K77" s="64" t="str">
        <f>VLOOKUP(A77,'CLASIFICACION GENERAL'!B:D,3,FALSE)</f>
        <v>GONZALO</v>
      </c>
      <c r="L77" s="55" t="str">
        <f>VLOOKUP(A77,'CLASIFICACION GENERAL'!B:E,4,FALSE)</f>
        <v>CP 2mil6</v>
      </c>
      <c r="M77" s="55" t="str">
        <f>VLOOKUP(A77,'CLASIFICACION GENERAL'!B:G,6,FALSE)</f>
        <v>MASCULINO</v>
      </c>
    </row>
    <row r="78" spans="1:13" ht="15.75">
      <c r="A78" s="11"/>
      <c r="B78" s="11"/>
      <c r="C78" s="11"/>
      <c r="D78" s="12"/>
      <c r="E78" s="10"/>
      <c r="F78" s="10"/>
      <c r="G78" s="10"/>
      <c r="H78" s="10"/>
      <c r="I78" s="11" t="e">
        <f>VLOOKUP(G78,DATOS!D:E,2,FALSE)</f>
        <v>#N/A</v>
      </c>
      <c r="J78" s="64" t="e">
        <f>VLOOKUP(A78,'CLASIFICACION GENERAL'!B:C,2,FALSE)</f>
        <v>#N/A</v>
      </c>
      <c r="K78" s="64" t="e">
        <f>VLOOKUP(A78,'CLASIFICACION GENERAL'!B:D,3,FALSE)</f>
        <v>#N/A</v>
      </c>
      <c r="L78" s="55" t="e">
        <f>VLOOKUP(A78,'CLASIFICACION GENERAL'!B:E,4,FALSE)</f>
        <v>#N/A</v>
      </c>
      <c r="M78" s="55" t="e">
        <f>VLOOKUP(A78,'CLASIFICACION GENERAL'!B:G,6,FALSE)</f>
        <v>#N/A</v>
      </c>
    </row>
    <row r="79" spans="1:13" ht="15.75">
      <c r="A79" s="11"/>
      <c r="B79" s="11"/>
      <c r="C79" s="11"/>
      <c r="D79" s="12"/>
      <c r="E79" s="10"/>
      <c r="F79" s="10"/>
      <c r="G79" s="10"/>
      <c r="H79" s="10"/>
      <c r="I79" s="11" t="e">
        <f>VLOOKUP(G79,DATOS!D:E,2,FALSE)</f>
        <v>#N/A</v>
      </c>
      <c r="J79" s="64" t="e">
        <f>VLOOKUP(A79,'CLASIFICACION GENERAL'!B:C,2,FALSE)</f>
        <v>#N/A</v>
      </c>
      <c r="K79" s="64" t="e">
        <f>VLOOKUP(A79,'CLASIFICACION GENERAL'!B:D,3,FALSE)</f>
        <v>#N/A</v>
      </c>
      <c r="L79" s="55" t="e">
        <f>VLOOKUP(A79,'CLASIFICACION GENERAL'!B:E,4,FALSE)</f>
        <v>#N/A</v>
      </c>
      <c r="M79" s="55" t="e">
        <f>VLOOKUP(A79,'CLASIFICACION GENERAL'!B:G,6,FALSE)</f>
        <v>#N/A</v>
      </c>
    </row>
    <row r="80" spans="1:13" ht="15.75">
      <c r="A80" s="11"/>
      <c r="B80" s="11"/>
      <c r="C80" s="11"/>
      <c r="D80" s="12"/>
      <c r="E80" s="10"/>
      <c r="F80" s="10"/>
      <c r="G80" s="10"/>
      <c r="H80" s="10"/>
      <c r="I80" s="11" t="e">
        <f>VLOOKUP(G80,DATOS!D:E,2,FALSE)</f>
        <v>#N/A</v>
      </c>
      <c r="J80" s="64" t="e">
        <f>VLOOKUP(A80,'CLASIFICACION GENERAL'!B:C,2,FALSE)</f>
        <v>#N/A</v>
      </c>
      <c r="K80" s="64" t="e">
        <f>VLOOKUP(A80,'CLASIFICACION GENERAL'!B:D,3,FALSE)</f>
        <v>#N/A</v>
      </c>
      <c r="L80" s="55" t="e">
        <f>VLOOKUP(A80,'CLASIFICACION GENERAL'!B:E,4,FALSE)</f>
        <v>#N/A</v>
      </c>
      <c r="M80" s="55" t="e">
        <f>VLOOKUP(A80,'CLASIFICACION GENERAL'!B:G,6,FALSE)</f>
        <v>#N/A</v>
      </c>
    </row>
    <row r="81" spans="1:13" ht="15.75">
      <c r="A81" s="11"/>
      <c r="B81" s="11"/>
      <c r="C81" s="11"/>
      <c r="D81" s="12"/>
      <c r="E81" s="10"/>
      <c r="F81" s="10"/>
      <c r="G81" s="10"/>
      <c r="H81" s="10"/>
      <c r="I81" s="11" t="e">
        <f>VLOOKUP(G81,DATOS!D:E,2,FALSE)</f>
        <v>#N/A</v>
      </c>
      <c r="J81" s="64" t="e">
        <f>VLOOKUP(A81,'CLASIFICACION GENERAL'!B:C,2,FALSE)</f>
        <v>#N/A</v>
      </c>
      <c r="K81" s="64" t="e">
        <f>VLOOKUP(A81,'CLASIFICACION GENERAL'!B:D,3,FALSE)</f>
        <v>#N/A</v>
      </c>
      <c r="L81" s="55" t="e">
        <f>VLOOKUP(A81,'CLASIFICACION GENERAL'!B:E,4,FALSE)</f>
        <v>#N/A</v>
      </c>
      <c r="M81" s="55" t="e">
        <f>VLOOKUP(A81,'CLASIFICACION GENERAL'!B:G,6,FALSE)</f>
        <v>#N/A</v>
      </c>
    </row>
    <row r="82" spans="1:13" ht="15.75">
      <c r="A82" s="11"/>
      <c r="B82" s="11"/>
      <c r="C82" s="11"/>
      <c r="D82" s="12"/>
      <c r="E82" s="10"/>
      <c r="F82" s="10"/>
      <c r="G82" s="10"/>
      <c r="H82" s="10"/>
      <c r="I82" s="11" t="e">
        <f>VLOOKUP(G82,DATOS!D:E,2,FALSE)</f>
        <v>#N/A</v>
      </c>
      <c r="J82" s="64" t="e">
        <f>VLOOKUP(A82,'CLASIFICACION GENERAL'!B:C,2,FALSE)</f>
        <v>#N/A</v>
      </c>
      <c r="K82" s="64" t="e">
        <f>VLOOKUP(A82,'CLASIFICACION GENERAL'!B:D,3,FALSE)</f>
        <v>#N/A</v>
      </c>
      <c r="L82" s="55" t="e">
        <f>VLOOKUP(A82,'CLASIFICACION GENERAL'!B:E,4,FALSE)</f>
        <v>#N/A</v>
      </c>
      <c r="M82" s="55" t="e">
        <f>VLOOKUP(A82,'CLASIFICACION GENERAL'!B:G,6,FALSE)</f>
        <v>#N/A</v>
      </c>
    </row>
    <row r="83" spans="1:13" ht="15.75">
      <c r="A83" s="11"/>
      <c r="B83" s="11"/>
      <c r="C83" s="11"/>
      <c r="D83" s="12"/>
      <c r="E83" s="10"/>
      <c r="F83" s="10"/>
      <c r="G83" s="10"/>
      <c r="H83" s="10"/>
      <c r="I83" s="11" t="e">
        <f>VLOOKUP(G83,DATOS!D:E,2,FALSE)</f>
        <v>#N/A</v>
      </c>
      <c r="J83" s="64" t="e">
        <f>VLOOKUP(A83,'CLASIFICACION GENERAL'!B:C,2,FALSE)</f>
        <v>#N/A</v>
      </c>
      <c r="K83" s="64" t="e">
        <f>VLOOKUP(A83,'CLASIFICACION GENERAL'!B:D,3,FALSE)</f>
        <v>#N/A</v>
      </c>
      <c r="L83" s="55" t="e">
        <f>VLOOKUP(A83,'CLASIFICACION GENERAL'!B:E,4,FALSE)</f>
        <v>#N/A</v>
      </c>
      <c r="M83" s="55" t="e">
        <f>VLOOKUP(A83,'CLASIFICACION GENERAL'!B:G,6,FALSE)</f>
        <v>#N/A</v>
      </c>
    </row>
    <row r="84" spans="1:13" ht="15.75">
      <c r="A84" s="11"/>
      <c r="B84" s="11"/>
      <c r="C84" s="11"/>
      <c r="D84" s="12"/>
      <c r="E84" s="10"/>
      <c r="F84" s="10"/>
      <c r="G84" s="10"/>
      <c r="H84" s="10"/>
      <c r="I84" s="11" t="e">
        <f>VLOOKUP(G84,DATOS!D:E,2,FALSE)</f>
        <v>#N/A</v>
      </c>
      <c r="J84" s="64" t="e">
        <f>VLOOKUP(A84,'CLASIFICACION GENERAL'!B:C,2,FALSE)</f>
        <v>#N/A</v>
      </c>
      <c r="K84" s="64" t="e">
        <f>VLOOKUP(A84,'CLASIFICACION GENERAL'!B:D,3,FALSE)</f>
        <v>#N/A</v>
      </c>
      <c r="L84" s="55" t="e">
        <f>VLOOKUP(A84,'CLASIFICACION GENERAL'!B:E,4,FALSE)</f>
        <v>#N/A</v>
      </c>
      <c r="M84" s="55" t="e">
        <f>VLOOKUP(A84,'CLASIFICACION GENERAL'!B:G,6,FALSE)</f>
        <v>#N/A</v>
      </c>
    </row>
    <row r="85" spans="1:13" ht="15.75">
      <c r="A85" s="11"/>
      <c r="B85" s="11"/>
      <c r="C85" s="11"/>
      <c r="D85" s="12"/>
      <c r="E85" s="10"/>
      <c r="F85" s="10"/>
      <c r="G85" s="10"/>
      <c r="H85" s="10"/>
      <c r="I85" s="11" t="e">
        <f>VLOOKUP(G85,DATOS!D:E,2,FALSE)</f>
        <v>#N/A</v>
      </c>
      <c r="J85" s="64" t="e">
        <f>VLOOKUP(A85,'CLASIFICACION GENERAL'!B:C,2,FALSE)</f>
        <v>#N/A</v>
      </c>
      <c r="K85" s="64" t="e">
        <f>VLOOKUP(A85,'CLASIFICACION GENERAL'!B:D,3,FALSE)</f>
        <v>#N/A</v>
      </c>
      <c r="L85" s="55" t="e">
        <f>VLOOKUP(A85,'CLASIFICACION GENERAL'!B:E,4,FALSE)</f>
        <v>#N/A</v>
      </c>
      <c r="M85" s="55" t="e">
        <f>VLOOKUP(A85,'CLASIFICACION GENERAL'!B:G,6,FALSE)</f>
        <v>#N/A</v>
      </c>
    </row>
    <row r="86" spans="1:13" ht="15.75">
      <c r="A86" s="11"/>
      <c r="B86" s="11"/>
      <c r="C86" s="11"/>
      <c r="D86" s="12"/>
      <c r="E86" s="10"/>
      <c r="F86" s="10"/>
      <c r="G86" s="10"/>
      <c r="H86" s="10"/>
      <c r="I86" s="11" t="e">
        <f>VLOOKUP(G86,DATOS!D:E,2,FALSE)</f>
        <v>#N/A</v>
      </c>
      <c r="J86" s="64" t="e">
        <f>VLOOKUP(A86,'CLASIFICACION GENERAL'!B:C,2,FALSE)</f>
        <v>#N/A</v>
      </c>
      <c r="K86" s="64" t="e">
        <f>VLOOKUP(A86,'CLASIFICACION GENERAL'!B:D,3,FALSE)</f>
        <v>#N/A</v>
      </c>
      <c r="L86" s="55" t="e">
        <f>VLOOKUP(A86,'CLASIFICACION GENERAL'!B:E,4,FALSE)</f>
        <v>#N/A</v>
      </c>
      <c r="M86" s="55" t="e">
        <f>VLOOKUP(A86,'CLASIFICACION GENERAL'!B:G,6,FALSE)</f>
        <v>#N/A</v>
      </c>
    </row>
    <row r="87" spans="1:13" ht="15.75">
      <c r="G87" s="10"/>
      <c r="H87" s="10"/>
      <c r="I87" s="11"/>
      <c r="J87" s="64"/>
    </row>
    <row r="88" spans="1:13" ht="15.75">
      <c r="G88" s="10"/>
      <c r="H88" s="10"/>
      <c r="I88" s="11"/>
      <c r="J88" s="64"/>
    </row>
    <row r="89" spans="1:13">
      <c r="H89" s="55"/>
    </row>
  </sheetData>
  <autoFilter ref="A5:M86">
    <sortState ref="A6:M86">
      <sortCondition ref="A5:A86"/>
    </sortState>
  </autoFilter>
  <mergeCells count="2">
    <mergeCell ref="A2:F2"/>
    <mergeCell ref="A3:F3"/>
  </mergeCells>
  <pageMargins left="0.82677165354330717" right="0.23622047244094491" top="0.35433070866141736" bottom="0.35433070866141736" header="0" footer="0"/>
  <pageSetup paperSize="9" scale="7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/>
    <sheetView workbookViewId="1"/>
  </sheetViews>
  <sheetFormatPr baseColWidth="10" defaultRowHeight="12.75"/>
  <cols>
    <col min="2" max="2" width="14.28515625" bestFit="1" customWidth="1"/>
  </cols>
  <sheetData>
    <row r="2" spans="2:8">
      <c r="B2" s="50" t="s">
        <v>87</v>
      </c>
    </row>
    <row r="3" spans="2:8" ht="15.75">
      <c r="B3" s="11"/>
      <c r="C3" s="12"/>
      <c r="D3" s="12"/>
      <c r="E3" s="10"/>
      <c r="F3" s="11"/>
      <c r="G3" s="11"/>
      <c r="H3" s="10"/>
    </row>
    <row r="4" spans="2:8" ht="15.75">
      <c r="B4" s="11"/>
      <c r="C4" s="12"/>
      <c r="D4" s="12"/>
      <c r="E4" s="10"/>
      <c r="F4" s="11"/>
      <c r="G4" s="11"/>
      <c r="H4" s="10"/>
    </row>
    <row r="5" spans="2:8" ht="15.75">
      <c r="B5" s="11"/>
      <c r="C5" s="12"/>
      <c r="D5" s="12"/>
      <c r="E5" s="10"/>
      <c r="F5" s="11"/>
      <c r="G5" s="11"/>
      <c r="H5" s="10"/>
    </row>
    <row r="6" spans="2:8">
      <c r="B6" s="50" t="s">
        <v>88</v>
      </c>
    </row>
    <row r="7" spans="2:8" ht="15.75">
      <c r="B7" s="13"/>
      <c r="C7" s="12"/>
      <c r="D7" s="12"/>
      <c r="E7" s="10"/>
      <c r="F7" s="11"/>
      <c r="G7" s="11"/>
      <c r="H7" s="10"/>
    </row>
    <row r="8" spans="2:8" ht="15.75">
      <c r="B8" s="11"/>
      <c r="C8" s="12"/>
      <c r="D8" s="12"/>
      <c r="E8" s="10"/>
      <c r="F8" s="11"/>
      <c r="G8" s="11"/>
      <c r="H8" s="10"/>
    </row>
    <row r="9" spans="2:8" ht="15.75">
      <c r="B9" s="11"/>
      <c r="C9" s="12"/>
      <c r="D9" s="12"/>
      <c r="E9" s="10"/>
      <c r="F9" s="11"/>
      <c r="G9" s="11"/>
      <c r="H9" s="10"/>
    </row>
    <row r="10" spans="2:8" ht="15.75">
      <c r="B10" s="11"/>
      <c r="C10" s="12"/>
      <c r="D10" s="12"/>
      <c r="E10" s="10"/>
      <c r="F10" s="11"/>
      <c r="G10" s="11"/>
      <c r="H10" s="10"/>
    </row>
    <row r="11" spans="2:8" ht="15.75">
      <c r="B11" s="11"/>
      <c r="C11" s="12"/>
      <c r="D11" s="12"/>
      <c r="E11" s="10"/>
      <c r="F11" s="11"/>
      <c r="G11" s="11"/>
      <c r="H11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"/>
  <sheetViews>
    <sheetView workbookViewId="0"/>
    <sheetView workbookViewId="1"/>
  </sheetViews>
  <sheetFormatPr baseColWidth="10" defaultColWidth="14.42578125" defaultRowHeight="15" customHeight="1"/>
  <cols>
    <col min="1" max="1" width="10.7109375" customWidth="1"/>
    <col min="2" max="2" width="11.85546875" bestFit="1" customWidth="1"/>
    <col min="3" max="3" width="10.7109375" customWidth="1"/>
    <col min="4" max="4" width="19.28515625" bestFit="1" customWidth="1"/>
    <col min="5" max="5" width="10.7109375" customWidth="1"/>
    <col min="6" max="6" width="11.85546875" bestFit="1" customWidth="1"/>
    <col min="7" max="7" width="15.7109375" bestFit="1" customWidth="1"/>
    <col min="8" max="18" width="10.7109375" customWidth="1"/>
  </cols>
  <sheetData>
    <row r="1" spans="2:18" ht="12.75" customHeight="1"/>
    <row r="2" spans="2:18" ht="12.75" customHeight="1"/>
    <row r="3" spans="2:18" ht="12.75" customHeight="1">
      <c r="D3" t="s">
        <v>21</v>
      </c>
      <c r="E3" t="s">
        <v>6</v>
      </c>
    </row>
    <row r="4" spans="2:18" ht="12.75" customHeight="1">
      <c r="D4" t="s">
        <v>205</v>
      </c>
      <c r="E4" t="s">
        <v>114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</row>
    <row r="5" spans="2:18" ht="12.75" customHeight="1">
      <c r="B5" s="2" t="s">
        <v>9</v>
      </c>
      <c r="C5" s="2">
        <v>2</v>
      </c>
      <c r="D5" t="s">
        <v>206</v>
      </c>
      <c r="E5" t="s">
        <v>115</v>
      </c>
      <c r="F5" s="2"/>
      <c r="G5" s="2" t="s">
        <v>11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</row>
    <row r="6" spans="2:18" ht="12.75" customHeight="1">
      <c r="B6" s="2" t="s">
        <v>12</v>
      </c>
      <c r="C6" s="2">
        <v>1</v>
      </c>
      <c r="D6" t="s">
        <v>204</v>
      </c>
      <c r="E6" t="s">
        <v>116</v>
      </c>
      <c r="F6" s="2"/>
      <c r="G6" s="2" t="s">
        <v>91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</row>
    <row r="7" spans="2:18" ht="12.75" customHeight="1">
      <c r="D7" t="s">
        <v>203</v>
      </c>
      <c r="E7" t="s">
        <v>117</v>
      </c>
      <c r="G7" s="2" t="s">
        <v>13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</row>
    <row r="8" spans="2:18" ht="12.75" customHeight="1">
      <c r="D8" s="57" t="s">
        <v>202</v>
      </c>
      <c r="E8" t="s">
        <v>8</v>
      </c>
      <c r="G8" s="2" t="s">
        <v>15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</row>
    <row r="9" spans="2:18" ht="12.75" customHeight="1">
      <c r="D9" s="58">
        <v>2007</v>
      </c>
      <c r="E9" s="2" t="s">
        <v>10</v>
      </c>
      <c r="F9">
        <v>7</v>
      </c>
      <c r="G9" s="2" t="s">
        <v>111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</row>
    <row r="10" spans="2:18" ht="12.75" customHeight="1">
      <c r="D10" s="58">
        <v>2008</v>
      </c>
      <c r="E10" s="2" t="s">
        <v>10</v>
      </c>
      <c r="F10">
        <v>7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</row>
    <row r="11" spans="2:18" ht="12.75" customHeight="1">
      <c r="D11">
        <v>2009</v>
      </c>
      <c r="E11" s="2" t="s">
        <v>14</v>
      </c>
      <c r="F11">
        <v>6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</row>
    <row r="12" spans="2:18" ht="12.75" customHeight="1">
      <c r="D12">
        <v>2010</v>
      </c>
      <c r="E12" s="2" t="s">
        <v>14</v>
      </c>
      <c r="F12">
        <v>6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</row>
    <row r="13" spans="2:18" ht="12.75" customHeight="1">
      <c r="D13" s="58">
        <v>2011</v>
      </c>
      <c r="E13" s="2" t="s">
        <v>16</v>
      </c>
      <c r="F13">
        <v>5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</row>
    <row r="14" spans="2:18" ht="12.75" customHeight="1">
      <c r="D14" s="58">
        <v>2012</v>
      </c>
      <c r="E14" s="2" t="s">
        <v>16</v>
      </c>
      <c r="F14">
        <v>5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</row>
    <row r="15" spans="2:18" ht="12.75" customHeight="1">
      <c r="D15">
        <v>2013</v>
      </c>
      <c r="E15" s="2" t="s">
        <v>17</v>
      </c>
      <c r="F15">
        <v>4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</row>
    <row r="16" spans="2:18" ht="12.75" customHeight="1">
      <c r="D16">
        <v>2014</v>
      </c>
      <c r="E16" s="2" t="s">
        <v>17</v>
      </c>
      <c r="F16">
        <v>4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</row>
    <row r="17" spans="4:18" ht="12.75" customHeight="1">
      <c r="D17" s="58">
        <v>2015</v>
      </c>
      <c r="E17" s="2" t="s">
        <v>18</v>
      </c>
      <c r="F17">
        <v>3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</row>
    <row r="18" spans="4:18" ht="12.75" customHeight="1">
      <c r="D18" s="58">
        <v>2016</v>
      </c>
      <c r="E18" s="2" t="s">
        <v>18</v>
      </c>
      <c r="F18">
        <v>3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</row>
    <row r="19" spans="4:18" ht="12.75" customHeight="1">
      <c r="D19">
        <v>2017</v>
      </c>
      <c r="E19" s="2" t="s">
        <v>19</v>
      </c>
      <c r="F19">
        <v>2</v>
      </c>
    </row>
    <row r="20" spans="4:18" ht="12.75" customHeight="1">
      <c r="D20">
        <v>2018</v>
      </c>
      <c r="E20" s="2" t="s">
        <v>19</v>
      </c>
      <c r="F20">
        <v>2</v>
      </c>
    </row>
    <row r="21" spans="4:18" ht="12.75" customHeight="1">
      <c r="D21" s="58">
        <v>2019</v>
      </c>
      <c r="E21" s="2" t="s">
        <v>20</v>
      </c>
      <c r="F21">
        <v>1</v>
      </c>
    </row>
    <row r="22" spans="4:18" ht="12.75" customHeight="1">
      <c r="D22" s="58">
        <v>2018</v>
      </c>
      <c r="E22" s="2" t="s">
        <v>20</v>
      </c>
      <c r="F22">
        <v>1</v>
      </c>
    </row>
    <row r="23" spans="4:18" ht="12.75" customHeight="1"/>
    <row r="24" spans="4:18" ht="12.75" customHeight="1"/>
    <row r="25" spans="4:18" ht="12.75" customHeight="1"/>
    <row r="26" spans="4:18" ht="12.75" customHeight="1"/>
    <row r="27" spans="4:18" ht="12.75" customHeight="1"/>
    <row r="28" spans="4:18" ht="12.75" customHeight="1"/>
    <row r="29" spans="4:18" ht="12.75" customHeight="1"/>
    <row r="30" spans="4:18" ht="12.75" customHeight="1"/>
    <row r="31" spans="4:18" ht="12.75" customHeight="1"/>
    <row r="32" spans="4:1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25" type="noConversion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2"/>
  <sheetViews>
    <sheetView topLeftCell="A27" workbookViewId="0">
      <selection activeCell="U55" sqref="U55:U57"/>
    </sheetView>
    <sheetView workbookViewId="1"/>
  </sheetViews>
  <sheetFormatPr baseColWidth="10" defaultColWidth="11.42578125" defaultRowHeight="12.75"/>
  <cols>
    <col min="1" max="3" width="11.42578125" style="26"/>
    <col min="4" max="4" width="24.28515625" style="26" bestFit="1" customWidth="1"/>
    <col min="5" max="5" width="18.28515625" style="26" bestFit="1" customWidth="1"/>
    <col min="6" max="6" width="13.7109375" style="26" bestFit="1" customWidth="1"/>
    <col min="7" max="7" width="11.42578125" style="26"/>
    <col min="8" max="8" width="15" style="26" bestFit="1" customWidth="1"/>
    <col min="9" max="9" width="12.42578125" style="26" bestFit="1" customWidth="1"/>
    <col min="10" max="12" width="11.42578125" style="26"/>
    <col min="13" max="13" width="17.85546875" style="26" bestFit="1" customWidth="1"/>
    <col min="14" max="14" width="17.5703125" style="26" bestFit="1" customWidth="1"/>
    <col min="15" max="15" width="11.42578125" style="26"/>
    <col min="16" max="17" width="11" style="26" bestFit="1" customWidth="1"/>
    <col min="18" max="18" width="14.7109375" style="26" bestFit="1" customWidth="1"/>
    <col min="19" max="19" width="14.140625" style="26" customWidth="1"/>
    <col min="20" max="20" width="6.42578125" style="26" bestFit="1" customWidth="1"/>
    <col min="21" max="21" width="10.140625" style="26" customWidth="1"/>
    <col min="22" max="23" width="11.42578125" style="26"/>
    <col min="24" max="24" width="14.7109375" style="26" bestFit="1" customWidth="1"/>
    <col min="25" max="25" width="12.140625" style="26" bestFit="1" customWidth="1"/>
    <col min="26" max="26" width="6.42578125" style="26" bestFit="1" customWidth="1"/>
    <col min="27" max="27" width="10.85546875" style="26" customWidth="1"/>
    <col min="28" max="16384" width="11.42578125" style="26"/>
  </cols>
  <sheetData>
    <row r="1" spans="2:40">
      <c r="R1" s="26" t="s">
        <v>197</v>
      </c>
      <c r="X1" s="26" t="s">
        <v>198</v>
      </c>
      <c r="AD1" s="26" t="s">
        <v>199</v>
      </c>
      <c r="AJ1" s="26" t="s">
        <v>200</v>
      </c>
    </row>
    <row r="3" spans="2:40" ht="13.5" thickBot="1"/>
    <row r="4" spans="2:40" ht="16.5" thickBot="1">
      <c r="B4" s="34" t="s">
        <v>70</v>
      </c>
      <c r="C4" s="34" t="s">
        <v>1</v>
      </c>
      <c r="D4" s="34" t="s">
        <v>2</v>
      </c>
      <c r="E4" s="34" t="s">
        <v>3</v>
      </c>
      <c r="F4" s="34" t="s">
        <v>4</v>
      </c>
      <c r="G4" s="34" t="s">
        <v>5</v>
      </c>
      <c r="H4" s="34" t="s">
        <v>6</v>
      </c>
      <c r="I4" s="34" t="s">
        <v>7</v>
      </c>
      <c r="M4" s="23" t="s">
        <v>6</v>
      </c>
      <c r="N4" s="23" t="s">
        <v>7</v>
      </c>
      <c r="O4" s="23" t="s">
        <v>70</v>
      </c>
      <c r="P4" s="23" t="s">
        <v>1</v>
      </c>
      <c r="R4" s="73" t="s">
        <v>6</v>
      </c>
      <c r="S4" s="73" t="s">
        <v>7</v>
      </c>
      <c r="T4" s="73" t="s">
        <v>70</v>
      </c>
      <c r="U4" s="73" t="s">
        <v>1</v>
      </c>
      <c r="X4" s="73" t="s">
        <v>6</v>
      </c>
      <c r="Y4" s="73" t="s">
        <v>7</v>
      </c>
      <c r="Z4" s="73" t="s">
        <v>70</v>
      </c>
      <c r="AA4" s="73" t="s">
        <v>1</v>
      </c>
      <c r="AD4" s="73" t="s">
        <v>6</v>
      </c>
      <c r="AE4" s="73" t="s">
        <v>7</v>
      </c>
      <c r="AF4" s="73" t="s">
        <v>70</v>
      </c>
      <c r="AG4" s="73" t="s">
        <v>1</v>
      </c>
      <c r="AJ4" s="73" t="s">
        <v>6</v>
      </c>
      <c r="AK4" s="73" t="s">
        <v>7</v>
      </c>
      <c r="AL4" s="73" t="s">
        <v>70</v>
      </c>
      <c r="AM4" s="73" t="s">
        <v>1</v>
      </c>
    </row>
    <row r="5" spans="2:40" ht="16.5" thickBot="1">
      <c r="B5" s="26">
        <f ca="1">RANDBETWEEN(1,1000)</f>
        <v>286</v>
      </c>
      <c r="C5" s="87">
        <v>40</v>
      </c>
      <c r="D5" s="89" t="s">
        <v>124</v>
      </c>
      <c r="E5" s="89" t="s">
        <v>125</v>
      </c>
      <c r="F5" s="78" t="s">
        <v>11</v>
      </c>
      <c r="G5" s="90">
        <v>2018</v>
      </c>
      <c r="H5" s="81" t="s">
        <v>19</v>
      </c>
      <c r="I5" s="80" t="s">
        <v>12</v>
      </c>
      <c r="M5" t="s">
        <v>17</v>
      </c>
      <c r="N5" t="s">
        <v>12</v>
      </c>
      <c r="O5">
        <v>137</v>
      </c>
      <c r="P5">
        <v>64</v>
      </c>
      <c r="R5" s="51" t="s">
        <v>17</v>
      </c>
      <c r="S5" s="51" t="s">
        <v>12</v>
      </c>
      <c r="T5">
        <v>137</v>
      </c>
      <c r="U5">
        <v>64</v>
      </c>
      <c r="V5" s="28" t="s">
        <v>66</v>
      </c>
      <c r="X5" s="51" t="s">
        <v>17</v>
      </c>
      <c r="Y5" s="51" t="s">
        <v>12</v>
      </c>
      <c r="Z5">
        <v>74</v>
      </c>
      <c r="AA5">
        <v>81</v>
      </c>
      <c r="AD5" s="51" t="s">
        <v>17</v>
      </c>
      <c r="AE5" s="51" t="s">
        <v>12</v>
      </c>
      <c r="AF5">
        <v>13</v>
      </c>
      <c r="AG5">
        <v>29</v>
      </c>
      <c r="AJ5" s="51" t="s">
        <v>17</v>
      </c>
      <c r="AK5" s="51" t="s">
        <v>12</v>
      </c>
      <c r="AL5">
        <v>138</v>
      </c>
      <c r="AM5">
        <v>81</v>
      </c>
      <c r="AN5" s="28" t="s">
        <v>66</v>
      </c>
    </row>
    <row r="6" spans="2:40" ht="16.5" thickBot="1">
      <c r="B6" s="26">
        <f t="shared" ref="B6:B65" ca="1" si="0">RANDBETWEEN(1,1000)</f>
        <v>768</v>
      </c>
      <c r="C6" s="87">
        <v>41</v>
      </c>
      <c r="D6" s="89" t="s">
        <v>210</v>
      </c>
      <c r="E6" s="89" t="s">
        <v>211</v>
      </c>
      <c r="F6" s="78" t="s">
        <v>11</v>
      </c>
      <c r="G6" s="90">
        <v>2018</v>
      </c>
      <c r="H6" s="81" t="s">
        <v>19</v>
      </c>
      <c r="I6" s="80" t="s">
        <v>12</v>
      </c>
      <c r="M6" t="s">
        <v>17</v>
      </c>
      <c r="N6" t="s">
        <v>12</v>
      </c>
      <c r="O6">
        <v>227</v>
      </c>
      <c r="P6">
        <v>67</v>
      </c>
      <c r="R6" s="51" t="s">
        <v>17</v>
      </c>
      <c r="S6" s="51" t="s">
        <v>12</v>
      </c>
      <c r="T6">
        <v>227</v>
      </c>
      <c r="U6">
        <v>67</v>
      </c>
      <c r="V6" s="28" t="s">
        <v>66</v>
      </c>
      <c r="X6" s="51" t="s">
        <v>17</v>
      </c>
      <c r="Y6" s="51" t="s">
        <v>12</v>
      </c>
      <c r="Z6">
        <v>215</v>
      </c>
      <c r="AA6">
        <v>72</v>
      </c>
      <c r="AD6" s="51" t="s">
        <v>17</v>
      </c>
      <c r="AE6" s="51" t="s">
        <v>12</v>
      </c>
      <c r="AF6">
        <v>318</v>
      </c>
      <c r="AG6">
        <v>33</v>
      </c>
      <c r="AJ6" s="51" t="s">
        <v>17</v>
      </c>
      <c r="AK6" s="51" t="s">
        <v>12</v>
      </c>
      <c r="AL6">
        <v>181</v>
      </c>
      <c r="AM6">
        <v>32</v>
      </c>
      <c r="AN6" s="28" t="s">
        <v>66</v>
      </c>
    </row>
    <row r="7" spans="2:40" ht="16.5" thickBot="1">
      <c r="B7" s="26">
        <f t="shared" ca="1" si="0"/>
        <v>317</v>
      </c>
      <c r="C7" s="87">
        <v>42</v>
      </c>
      <c r="D7" s="89" t="s">
        <v>224</v>
      </c>
      <c r="E7" s="89" t="s">
        <v>243</v>
      </c>
      <c r="F7" s="78" t="s">
        <v>13</v>
      </c>
      <c r="G7" s="90">
        <v>2018</v>
      </c>
      <c r="H7" s="81" t="s">
        <v>19</v>
      </c>
      <c r="I7" s="80" t="s">
        <v>12</v>
      </c>
      <c r="M7" t="s">
        <v>17</v>
      </c>
      <c r="N7" t="s">
        <v>12</v>
      </c>
      <c r="O7">
        <v>255</v>
      </c>
      <c r="P7">
        <v>73</v>
      </c>
      <c r="R7" s="51" t="s">
        <v>17</v>
      </c>
      <c r="S7" s="51" t="s">
        <v>12</v>
      </c>
      <c r="T7">
        <v>255</v>
      </c>
      <c r="U7">
        <v>73</v>
      </c>
      <c r="V7" s="28" t="s">
        <v>66</v>
      </c>
      <c r="X7" s="51" t="s">
        <v>17</v>
      </c>
      <c r="Y7" s="51" t="s">
        <v>12</v>
      </c>
      <c r="Z7">
        <v>234</v>
      </c>
      <c r="AA7">
        <v>39</v>
      </c>
      <c r="AD7" s="51" t="s">
        <v>17</v>
      </c>
      <c r="AE7" s="51" t="s">
        <v>12</v>
      </c>
      <c r="AF7">
        <v>326</v>
      </c>
      <c r="AG7">
        <v>40</v>
      </c>
      <c r="AJ7" s="51" t="s">
        <v>17</v>
      </c>
      <c r="AK7" s="51" t="s">
        <v>12</v>
      </c>
      <c r="AL7">
        <v>343</v>
      </c>
      <c r="AM7">
        <v>39</v>
      </c>
      <c r="AN7" s="28" t="s">
        <v>66</v>
      </c>
    </row>
    <row r="8" spans="2:40" ht="16.5" thickBot="1">
      <c r="B8" s="26">
        <f t="shared" ca="1" si="0"/>
        <v>368</v>
      </c>
      <c r="C8" s="87">
        <v>44</v>
      </c>
      <c r="D8" s="89" t="s">
        <v>134</v>
      </c>
      <c r="E8" s="89" t="s">
        <v>135</v>
      </c>
      <c r="F8" s="78" t="s">
        <v>13</v>
      </c>
      <c r="G8" s="90">
        <v>2017</v>
      </c>
      <c r="H8" s="81" t="s">
        <v>19</v>
      </c>
      <c r="I8" s="80" t="s">
        <v>9</v>
      </c>
      <c r="M8" t="s">
        <v>17</v>
      </c>
      <c r="N8" t="s">
        <v>12</v>
      </c>
      <c r="O8">
        <v>263</v>
      </c>
      <c r="P8">
        <v>63</v>
      </c>
      <c r="R8" s="51" t="s">
        <v>17</v>
      </c>
      <c r="S8" s="51" t="s">
        <v>12</v>
      </c>
      <c r="T8">
        <v>263</v>
      </c>
      <c r="U8">
        <v>63</v>
      </c>
      <c r="V8" s="28" t="s">
        <v>66</v>
      </c>
      <c r="X8" s="51" t="s">
        <v>17</v>
      </c>
      <c r="Y8" s="51" t="s">
        <v>12</v>
      </c>
      <c r="Z8">
        <v>416</v>
      </c>
      <c r="AA8">
        <v>33</v>
      </c>
      <c r="AD8" s="51" t="s">
        <v>17</v>
      </c>
      <c r="AE8" s="51" t="s">
        <v>12</v>
      </c>
      <c r="AF8">
        <v>355</v>
      </c>
      <c r="AG8">
        <v>81</v>
      </c>
      <c r="AJ8" s="51" t="s">
        <v>17</v>
      </c>
      <c r="AK8" s="51" t="s">
        <v>12</v>
      </c>
      <c r="AL8">
        <v>346</v>
      </c>
      <c r="AM8">
        <v>72</v>
      </c>
      <c r="AN8" s="28" t="s">
        <v>66</v>
      </c>
    </row>
    <row r="9" spans="2:40" ht="16.5" thickBot="1">
      <c r="B9" s="26">
        <f t="shared" ca="1" si="0"/>
        <v>696</v>
      </c>
      <c r="C9" s="87">
        <v>45</v>
      </c>
      <c r="D9" s="89" t="s">
        <v>132</v>
      </c>
      <c r="E9" s="89" t="s">
        <v>133</v>
      </c>
      <c r="F9" s="78" t="s">
        <v>13</v>
      </c>
      <c r="G9" s="90">
        <v>2017</v>
      </c>
      <c r="H9" s="81" t="s">
        <v>19</v>
      </c>
      <c r="I9" s="80" t="s">
        <v>9</v>
      </c>
      <c r="M9" t="s">
        <v>17</v>
      </c>
      <c r="N9" t="s">
        <v>12</v>
      </c>
      <c r="O9">
        <v>276</v>
      </c>
      <c r="P9">
        <v>74</v>
      </c>
      <c r="R9" s="51" t="s">
        <v>17</v>
      </c>
      <c r="S9" s="51" t="s">
        <v>12</v>
      </c>
      <c r="T9">
        <v>276</v>
      </c>
      <c r="U9">
        <v>74</v>
      </c>
      <c r="V9" s="28" t="s">
        <v>66</v>
      </c>
      <c r="X9" s="51" t="s">
        <v>17</v>
      </c>
      <c r="Y9" s="51" t="s">
        <v>12</v>
      </c>
      <c r="Z9">
        <v>435</v>
      </c>
      <c r="AA9">
        <v>34</v>
      </c>
      <c r="AD9" s="51" t="s">
        <v>17</v>
      </c>
      <c r="AE9" s="51" t="s">
        <v>12</v>
      </c>
      <c r="AF9">
        <v>360</v>
      </c>
      <c r="AG9">
        <v>28</v>
      </c>
      <c r="AJ9" s="51" t="s">
        <v>17</v>
      </c>
      <c r="AK9" s="51" t="s">
        <v>12</v>
      </c>
      <c r="AL9">
        <v>566</v>
      </c>
      <c r="AM9">
        <v>29</v>
      </c>
      <c r="AN9" s="28" t="s">
        <v>66</v>
      </c>
    </row>
    <row r="10" spans="2:40" ht="16.5" thickBot="1">
      <c r="B10" s="26">
        <f t="shared" ca="1" si="0"/>
        <v>963</v>
      </c>
      <c r="C10" s="87">
        <v>46</v>
      </c>
      <c r="D10" s="89" t="s">
        <v>240</v>
      </c>
      <c r="E10" s="89" t="s">
        <v>214</v>
      </c>
      <c r="F10" s="78" t="s">
        <v>13</v>
      </c>
      <c r="G10" s="90">
        <v>2018</v>
      </c>
      <c r="H10" s="81" t="s">
        <v>19</v>
      </c>
      <c r="I10" s="80" t="s">
        <v>9</v>
      </c>
      <c r="M10" t="s">
        <v>17</v>
      </c>
      <c r="N10" t="s">
        <v>12</v>
      </c>
      <c r="O10">
        <v>281</v>
      </c>
      <c r="P10">
        <v>75</v>
      </c>
      <c r="R10" s="51" t="s">
        <v>17</v>
      </c>
      <c r="S10" s="51" t="s">
        <v>12</v>
      </c>
      <c r="T10">
        <v>281</v>
      </c>
      <c r="U10">
        <v>75</v>
      </c>
      <c r="V10" s="29" t="s">
        <v>67</v>
      </c>
      <c r="X10" s="51" t="s">
        <v>17</v>
      </c>
      <c r="Y10" s="51" t="s">
        <v>12</v>
      </c>
      <c r="Z10">
        <v>440</v>
      </c>
      <c r="AA10">
        <v>37</v>
      </c>
      <c r="AD10" s="51" t="s">
        <v>17</v>
      </c>
      <c r="AE10" s="51" t="s">
        <v>12</v>
      </c>
      <c r="AF10">
        <v>407</v>
      </c>
      <c r="AG10">
        <v>30</v>
      </c>
      <c r="AJ10" s="51" t="s">
        <v>17</v>
      </c>
      <c r="AK10" s="51" t="s">
        <v>12</v>
      </c>
      <c r="AL10">
        <v>684</v>
      </c>
      <c r="AM10">
        <v>31</v>
      </c>
      <c r="AN10" s="28" t="s">
        <v>66</v>
      </c>
    </row>
    <row r="11" spans="2:40" ht="16.5" thickBot="1">
      <c r="B11" s="26">
        <f t="shared" ca="1" si="0"/>
        <v>168</v>
      </c>
      <c r="C11" s="82">
        <v>47</v>
      </c>
      <c r="D11" s="89" t="s">
        <v>110</v>
      </c>
      <c r="E11" s="89" t="s">
        <v>28</v>
      </c>
      <c r="F11" s="78" t="s">
        <v>15</v>
      </c>
      <c r="G11" s="79"/>
      <c r="H11" s="81" t="s">
        <v>19</v>
      </c>
      <c r="I11" s="80" t="s">
        <v>9</v>
      </c>
      <c r="M11" t="s">
        <v>17</v>
      </c>
      <c r="N11" t="s">
        <v>12</v>
      </c>
      <c r="O11">
        <v>321</v>
      </c>
      <c r="P11">
        <v>11</v>
      </c>
      <c r="R11" s="51" t="s">
        <v>17</v>
      </c>
      <c r="S11" s="51" t="s">
        <v>12</v>
      </c>
      <c r="T11">
        <v>321</v>
      </c>
      <c r="U11">
        <v>11</v>
      </c>
      <c r="V11" s="29" t="s">
        <v>67</v>
      </c>
      <c r="X11" s="51" t="s">
        <v>17</v>
      </c>
      <c r="Y11" s="51" t="s">
        <v>12</v>
      </c>
      <c r="Z11">
        <v>550</v>
      </c>
      <c r="AA11">
        <v>29</v>
      </c>
      <c r="AD11" s="51" t="s">
        <v>17</v>
      </c>
      <c r="AE11" s="51" t="s">
        <v>12</v>
      </c>
      <c r="AF11">
        <v>508</v>
      </c>
      <c r="AG11">
        <v>72</v>
      </c>
      <c r="AJ11" s="51" t="s">
        <v>17</v>
      </c>
      <c r="AK11" s="51" t="s">
        <v>12</v>
      </c>
      <c r="AL11">
        <v>737</v>
      </c>
      <c r="AM11">
        <v>30</v>
      </c>
      <c r="AN11" s="28" t="s">
        <v>66</v>
      </c>
    </row>
    <row r="12" spans="2:40" ht="16.5" thickBot="1">
      <c r="B12" s="26">
        <f t="shared" ca="1" si="0"/>
        <v>738</v>
      </c>
      <c r="C12" s="82">
        <v>48</v>
      </c>
      <c r="D12" s="89" t="s">
        <v>107</v>
      </c>
      <c r="E12" s="89" t="s">
        <v>108</v>
      </c>
      <c r="F12" s="78" t="s">
        <v>15</v>
      </c>
      <c r="G12" s="79"/>
      <c r="H12" s="81" t="s">
        <v>19</v>
      </c>
      <c r="I12" s="80" t="s">
        <v>9</v>
      </c>
      <c r="M12" t="s">
        <v>17</v>
      </c>
      <c r="N12" t="s">
        <v>12</v>
      </c>
      <c r="O12">
        <v>333</v>
      </c>
      <c r="P12">
        <v>68</v>
      </c>
      <c r="R12" s="51" t="s">
        <v>17</v>
      </c>
      <c r="S12" s="51" t="s">
        <v>12</v>
      </c>
      <c r="T12">
        <v>333</v>
      </c>
      <c r="U12">
        <v>68</v>
      </c>
      <c r="V12" s="29" t="s">
        <v>67</v>
      </c>
      <c r="X12" s="51" t="s">
        <v>17</v>
      </c>
      <c r="Y12" s="51" t="s">
        <v>12</v>
      </c>
      <c r="Z12">
        <v>665</v>
      </c>
      <c r="AA12">
        <v>32</v>
      </c>
      <c r="AD12" s="51" t="s">
        <v>17</v>
      </c>
      <c r="AE12" s="51" t="s">
        <v>12</v>
      </c>
      <c r="AF12">
        <v>515</v>
      </c>
      <c r="AG12">
        <v>31</v>
      </c>
      <c r="AJ12" s="51" t="s">
        <v>17</v>
      </c>
      <c r="AK12" s="51" t="s">
        <v>12</v>
      </c>
      <c r="AL12">
        <v>744</v>
      </c>
      <c r="AM12">
        <v>33</v>
      </c>
      <c r="AN12" s="28" t="s">
        <v>66</v>
      </c>
    </row>
    <row r="13" spans="2:40" ht="16.5" thickBot="1">
      <c r="B13" s="26">
        <f t="shared" ca="1" si="0"/>
        <v>608</v>
      </c>
      <c r="C13" s="87">
        <v>49</v>
      </c>
      <c r="D13" s="89" t="s">
        <v>142</v>
      </c>
      <c r="E13" s="89" t="s">
        <v>27</v>
      </c>
      <c r="F13" s="78" t="s">
        <v>11</v>
      </c>
      <c r="G13" s="90">
        <v>2015</v>
      </c>
      <c r="H13" s="81" t="s">
        <v>18</v>
      </c>
      <c r="I13" s="80" t="s">
        <v>12</v>
      </c>
      <c r="M13" t="s">
        <v>17</v>
      </c>
      <c r="N13" t="s">
        <v>12</v>
      </c>
      <c r="O13">
        <v>549</v>
      </c>
      <c r="P13">
        <v>76</v>
      </c>
      <c r="R13" s="51" t="s">
        <v>17</v>
      </c>
      <c r="S13" s="51" t="s">
        <v>12</v>
      </c>
      <c r="T13">
        <v>549</v>
      </c>
      <c r="U13">
        <v>76</v>
      </c>
      <c r="V13" s="29" t="s">
        <v>67</v>
      </c>
      <c r="X13" s="51" t="s">
        <v>17</v>
      </c>
      <c r="Y13" s="51" t="s">
        <v>12</v>
      </c>
      <c r="Z13">
        <v>672</v>
      </c>
      <c r="AA13">
        <v>40</v>
      </c>
      <c r="AD13" s="51" t="s">
        <v>17</v>
      </c>
      <c r="AE13" s="51" t="s">
        <v>12</v>
      </c>
      <c r="AF13">
        <v>575</v>
      </c>
      <c r="AG13">
        <v>32</v>
      </c>
      <c r="AJ13" s="51" t="s">
        <v>17</v>
      </c>
      <c r="AK13" s="51" t="s">
        <v>12</v>
      </c>
      <c r="AL13">
        <v>747</v>
      </c>
      <c r="AM13">
        <v>34</v>
      </c>
      <c r="AN13" s="28" t="s">
        <v>66</v>
      </c>
    </row>
    <row r="14" spans="2:40" ht="16.5" thickBot="1">
      <c r="B14" s="26">
        <f t="shared" ca="1" si="0"/>
        <v>116</v>
      </c>
      <c r="C14" s="87">
        <v>50</v>
      </c>
      <c r="D14" s="89" t="s">
        <v>237</v>
      </c>
      <c r="E14" s="89" t="s">
        <v>45</v>
      </c>
      <c r="F14" s="78" t="s">
        <v>11</v>
      </c>
      <c r="G14" s="90">
        <v>2015</v>
      </c>
      <c r="H14" s="81" t="s">
        <v>18</v>
      </c>
      <c r="I14" s="80" t="s">
        <v>12</v>
      </c>
      <c r="M14" t="s">
        <v>17</v>
      </c>
      <c r="N14" t="s">
        <v>12</v>
      </c>
      <c r="O14">
        <v>582</v>
      </c>
      <c r="P14">
        <v>72</v>
      </c>
      <c r="R14" s="51" t="s">
        <v>17</v>
      </c>
      <c r="S14" s="51" t="s">
        <v>12</v>
      </c>
      <c r="T14">
        <v>582</v>
      </c>
      <c r="U14">
        <v>72</v>
      </c>
      <c r="V14" s="29" t="s">
        <v>67</v>
      </c>
      <c r="X14" s="51" t="s">
        <v>17</v>
      </c>
      <c r="Y14" s="51" t="s">
        <v>12</v>
      </c>
      <c r="Z14">
        <v>769</v>
      </c>
      <c r="AA14">
        <v>30</v>
      </c>
      <c r="AD14" s="51" t="s">
        <v>17</v>
      </c>
      <c r="AE14" s="51" t="s">
        <v>12</v>
      </c>
      <c r="AF14">
        <v>600</v>
      </c>
      <c r="AG14">
        <v>34</v>
      </c>
      <c r="AJ14" s="51" t="s">
        <v>17</v>
      </c>
      <c r="AK14" s="51" t="s">
        <v>12</v>
      </c>
      <c r="AL14">
        <v>818</v>
      </c>
      <c r="AM14">
        <v>37</v>
      </c>
      <c r="AN14" s="28" t="s">
        <v>66</v>
      </c>
    </row>
    <row r="15" spans="2:40" ht="16.5" thickBot="1">
      <c r="B15" s="26">
        <f t="shared" ca="1" si="0"/>
        <v>589</v>
      </c>
      <c r="C15" s="82">
        <v>51</v>
      </c>
      <c r="D15" s="89" t="s">
        <v>40</v>
      </c>
      <c r="E15" s="89" t="s">
        <v>37</v>
      </c>
      <c r="F15" s="78" t="s">
        <v>91</v>
      </c>
      <c r="G15" s="79">
        <v>2015</v>
      </c>
      <c r="H15" s="81" t="s">
        <v>18</v>
      </c>
      <c r="I15" s="80" t="s">
        <v>12</v>
      </c>
      <c r="M15" t="s">
        <v>17</v>
      </c>
      <c r="N15" t="s">
        <v>12</v>
      </c>
      <c r="O15">
        <v>653</v>
      </c>
      <c r="P15">
        <v>77</v>
      </c>
      <c r="R15" s="51" t="s">
        <v>17</v>
      </c>
      <c r="S15" s="51" t="s">
        <v>12</v>
      </c>
      <c r="T15">
        <v>653</v>
      </c>
      <c r="U15">
        <v>77</v>
      </c>
      <c r="V15" s="30" t="s">
        <v>68</v>
      </c>
      <c r="X15" s="51" t="s">
        <v>17</v>
      </c>
      <c r="Y15" s="51" t="s">
        <v>12</v>
      </c>
      <c r="Z15">
        <v>850</v>
      </c>
      <c r="AA15">
        <v>28</v>
      </c>
      <c r="AD15" s="51" t="s">
        <v>17</v>
      </c>
      <c r="AE15" s="51" t="s">
        <v>12</v>
      </c>
      <c r="AF15">
        <v>815</v>
      </c>
      <c r="AG15">
        <v>39</v>
      </c>
      <c r="AJ15" s="51" t="s">
        <v>17</v>
      </c>
      <c r="AK15" s="51" t="s">
        <v>12</v>
      </c>
      <c r="AL15">
        <v>993</v>
      </c>
      <c r="AM15">
        <v>28</v>
      </c>
      <c r="AN15" s="28" t="s">
        <v>66</v>
      </c>
    </row>
    <row r="16" spans="2:40" ht="16.5" thickBot="1">
      <c r="B16" s="26">
        <f t="shared" ca="1" si="0"/>
        <v>192</v>
      </c>
      <c r="C16" s="87">
        <v>52</v>
      </c>
      <c r="D16" s="89" t="s">
        <v>89</v>
      </c>
      <c r="E16" s="89" t="s">
        <v>27</v>
      </c>
      <c r="F16" s="78" t="s">
        <v>13</v>
      </c>
      <c r="G16" s="90">
        <v>2015</v>
      </c>
      <c r="H16" s="81" t="s">
        <v>18</v>
      </c>
      <c r="I16" s="80" t="s">
        <v>12</v>
      </c>
      <c r="M16" t="s">
        <v>17</v>
      </c>
      <c r="N16" t="s">
        <v>12</v>
      </c>
      <c r="O16">
        <v>688</v>
      </c>
      <c r="P16">
        <v>78</v>
      </c>
      <c r="R16" s="52" t="s">
        <v>17</v>
      </c>
      <c r="S16" s="51" t="s">
        <v>12</v>
      </c>
      <c r="T16">
        <v>688</v>
      </c>
      <c r="U16">
        <v>78</v>
      </c>
      <c r="V16" s="30" t="s">
        <v>68</v>
      </c>
      <c r="X16" s="52" t="s">
        <v>17</v>
      </c>
      <c r="Y16" s="51" t="s">
        <v>12</v>
      </c>
      <c r="Z16">
        <v>987</v>
      </c>
      <c r="AA16">
        <v>31</v>
      </c>
      <c r="AD16" s="52" t="s">
        <v>17</v>
      </c>
      <c r="AE16" s="51" t="s">
        <v>12</v>
      </c>
      <c r="AF16">
        <v>980</v>
      </c>
      <c r="AG16">
        <v>37</v>
      </c>
      <c r="AJ16" s="52" t="s">
        <v>17</v>
      </c>
      <c r="AK16" s="51" t="s">
        <v>12</v>
      </c>
      <c r="AL16">
        <v>994</v>
      </c>
      <c r="AM16">
        <v>40</v>
      </c>
      <c r="AN16" s="28" t="s">
        <v>66</v>
      </c>
    </row>
    <row r="17" spans="2:40" ht="16.5" thickBot="1">
      <c r="B17" s="26">
        <f t="shared" ca="1" si="0"/>
        <v>384</v>
      </c>
      <c r="C17" s="82">
        <v>53</v>
      </c>
      <c r="D17" s="89" t="s">
        <v>39</v>
      </c>
      <c r="E17" s="89" t="s">
        <v>23</v>
      </c>
      <c r="F17" s="78" t="s">
        <v>15</v>
      </c>
      <c r="G17" s="79"/>
      <c r="H17" s="81" t="s">
        <v>18</v>
      </c>
      <c r="I17" s="80" t="s">
        <v>12</v>
      </c>
      <c r="M17" t="s">
        <v>17</v>
      </c>
      <c r="N17" t="s">
        <v>12</v>
      </c>
      <c r="O17">
        <v>692</v>
      </c>
      <c r="P17">
        <v>66</v>
      </c>
      <c r="R17" s="51" t="s">
        <v>17</v>
      </c>
      <c r="S17" s="51" t="s">
        <v>12</v>
      </c>
      <c r="T17">
        <v>692</v>
      </c>
      <c r="U17">
        <v>66</v>
      </c>
      <c r="V17" s="30" t="s">
        <v>68</v>
      </c>
      <c r="X17" s="51" t="s">
        <v>18</v>
      </c>
      <c r="Y17" s="51" t="s">
        <v>12</v>
      </c>
      <c r="Z17">
        <v>5</v>
      </c>
      <c r="AA17">
        <v>76</v>
      </c>
      <c r="AB17" s="28" t="s">
        <v>66</v>
      </c>
      <c r="AD17" s="51" t="s">
        <v>18</v>
      </c>
      <c r="AE17" s="51" t="s">
        <v>12</v>
      </c>
      <c r="AF17">
        <v>59</v>
      </c>
      <c r="AG17">
        <v>14</v>
      </c>
      <c r="AJ17" s="51" t="s">
        <v>18</v>
      </c>
      <c r="AK17" s="51" t="s">
        <v>12</v>
      </c>
      <c r="AL17">
        <v>129</v>
      </c>
      <c r="AM17">
        <v>21</v>
      </c>
      <c r="AN17" s="28" t="s">
        <v>66</v>
      </c>
    </row>
    <row r="18" spans="2:40" ht="16.5" thickBot="1">
      <c r="B18" s="26">
        <f t="shared" ca="1" si="0"/>
        <v>993</v>
      </c>
      <c r="C18" s="82">
        <v>54</v>
      </c>
      <c r="D18" s="89" t="s">
        <v>38</v>
      </c>
      <c r="E18" s="89" t="s">
        <v>37</v>
      </c>
      <c r="F18" s="78" t="s">
        <v>15</v>
      </c>
      <c r="G18" s="79"/>
      <c r="H18" s="81" t="s">
        <v>18</v>
      </c>
      <c r="I18" s="80" t="s">
        <v>12</v>
      </c>
      <c r="M18" t="s">
        <v>17</v>
      </c>
      <c r="N18" t="s">
        <v>12</v>
      </c>
      <c r="O18">
        <v>818</v>
      </c>
      <c r="P18">
        <v>65</v>
      </c>
      <c r="R18" s="51" t="s">
        <v>17</v>
      </c>
      <c r="S18" s="51" t="s">
        <v>12</v>
      </c>
      <c r="T18">
        <v>818</v>
      </c>
      <c r="U18">
        <v>65</v>
      </c>
      <c r="V18" s="30" t="s">
        <v>68</v>
      </c>
      <c r="X18" s="51" t="s">
        <v>18</v>
      </c>
      <c r="Y18" s="51" t="s">
        <v>12</v>
      </c>
      <c r="Z18">
        <v>239</v>
      </c>
      <c r="AA18">
        <v>21</v>
      </c>
      <c r="AB18" s="28" t="s">
        <v>66</v>
      </c>
      <c r="AD18" s="51" t="s">
        <v>18</v>
      </c>
      <c r="AE18" s="51" t="s">
        <v>12</v>
      </c>
      <c r="AF18">
        <v>108</v>
      </c>
      <c r="AG18">
        <v>12</v>
      </c>
      <c r="AJ18" s="51" t="s">
        <v>18</v>
      </c>
      <c r="AK18" s="51" t="s">
        <v>12</v>
      </c>
      <c r="AL18">
        <v>230</v>
      </c>
      <c r="AM18">
        <v>11</v>
      </c>
      <c r="AN18" s="28" t="s">
        <v>66</v>
      </c>
    </row>
    <row r="19" spans="2:40" ht="16.5" thickBot="1">
      <c r="B19" s="26">
        <f t="shared" ca="1" si="0"/>
        <v>831</v>
      </c>
      <c r="C19" s="82">
        <v>55</v>
      </c>
      <c r="D19" s="89" t="s">
        <v>129</v>
      </c>
      <c r="E19" s="89" t="s">
        <v>90</v>
      </c>
      <c r="F19" s="78" t="s">
        <v>91</v>
      </c>
      <c r="G19" s="79">
        <v>2016</v>
      </c>
      <c r="H19" s="81" t="s">
        <v>18</v>
      </c>
      <c r="I19" s="80" t="s">
        <v>9</v>
      </c>
      <c r="M19" t="s">
        <v>17</v>
      </c>
      <c r="N19" t="s">
        <v>12</v>
      </c>
      <c r="O19">
        <v>983</v>
      </c>
      <c r="P19">
        <v>69</v>
      </c>
      <c r="R19" s="51" t="s">
        <v>17</v>
      </c>
      <c r="S19" s="51" t="s">
        <v>12</v>
      </c>
      <c r="T19">
        <v>983</v>
      </c>
      <c r="U19">
        <v>69</v>
      </c>
      <c r="V19" s="30" t="s">
        <v>68</v>
      </c>
      <c r="X19" s="51" t="s">
        <v>18</v>
      </c>
      <c r="Y19" s="51" t="s">
        <v>12</v>
      </c>
      <c r="Z19">
        <v>243</v>
      </c>
      <c r="AA19">
        <v>11</v>
      </c>
      <c r="AB19" s="28" t="s">
        <v>66</v>
      </c>
      <c r="AD19" s="51" t="s">
        <v>18</v>
      </c>
      <c r="AE19" s="51" t="s">
        <v>12</v>
      </c>
      <c r="AF19">
        <v>314</v>
      </c>
      <c r="AG19">
        <v>16</v>
      </c>
      <c r="AJ19" s="51" t="s">
        <v>18</v>
      </c>
      <c r="AK19" s="51" t="s">
        <v>12</v>
      </c>
      <c r="AL19">
        <v>277</v>
      </c>
      <c r="AM19">
        <v>13</v>
      </c>
      <c r="AN19" s="28" t="s">
        <v>66</v>
      </c>
    </row>
    <row r="20" spans="2:40" ht="16.5" thickBot="1">
      <c r="B20" s="26">
        <f t="shared" ca="1" si="0"/>
        <v>910</v>
      </c>
      <c r="C20" s="82">
        <v>56</v>
      </c>
      <c r="D20" s="89" t="s">
        <v>208</v>
      </c>
      <c r="E20" s="89" t="s">
        <v>93</v>
      </c>
      <c r="F20" s="78" t="s">
        <v>91</v>
      </c>
      <c r="G20" s="79">
        <v>2015</v>
      </c>
      <c r="H20" s="81" t="s">
        <v>18</v>
      </c>
      <c r="I20" s="80" t="s">
        <v>9</v>
      </c>
      <c r="M20" t="s">
        <v>17</v>
      </c>
      <c r="N20" t="s">
        <v>9</v>
      </c>
      <c r="O20">
        <v>77</v>
      </c>
      <c r="P20">
        <v>6</v>
      </c>
      <c r="R20" s="51" t="s">
        <v>17</v>
      </c>
      <c r="S20" s="51" t="s">
        <v>9</v>
      </c>
      <c r="T20">
        <v>77</v>
      </c>
      <c r="U20">
        <v>6</v>
      </c>
      <c r="V20" s="30" t="s">
        <v>68</v>
      </c>
      <c r="X20" s="51" t="s">
        <v>18</v>
      </c>
      <c r="Y20" s="51" t="s">
        <v>12</v>
      </c>
      <c r="Z20">
        <v>248</v>
      </c>
      <c r="AA20">
        <v>18</v>
      </c>
      <c r="AB20" s="28" t="s">
        <v>66</v>
      </c>
      <c r="AD20" s="51" t="s">
        <v>18</v>
      </c>
      <c r="AE20" s="51" t="s">
        <v>12</v>
      </c>
      <c r="AF20">
        <v>433</v>
      </c>
      <c r="AG20">
        <v>20</v>
      </c>
      <c r="AJ20" s="51" t="s">
        <v>18</v>
      </c>
      <c r="AK20" s="51" t="s">
        <v>12</v>
      </c>
      <c r="AL20">
        <v>586</v>
      </c>
      <c r="AM20">
        <v>12</v>
      </c>
      <c r="AN20" s="28" t="s">
        <v>66</v>
      </c>
    </row>
    <row r="21" spans="2:40" ht="16.5" thickBot="1">
      <c r="B21" s="26">
        <f t="shared" ca="1" si="0"/>
        <v>155</v>
      </c>
      <c r="C21" s="87">
        <v>57</v>
      </c>
      <c r="D21" s="89" t="s">
        <v>132</v>
      </c>
      <c r="E21" s="89" t="s">
        <v>146</v>
      </c>
      <c r="F21" s="78" t="s">
        <v>13</v>
      </c>
      <c r="G21" s="90">
        <v>2015</v>
      </c>
      <c r="H21" s="81" t="s">
        <v>18</v>
      </c>
      <c r="I21" s="80" t="s">
        <v>9</v>
      </c>
      <c r="M21" t="s">
        <v>18</v>
      </c>
      <c r="N21" t="s">
        <v>12</v>
      </c>
      <c r="O21">
        <v>48</v>
      </c>
      <c r="P21">
        <v>54</v>
      </c>
      <c r="R21" s="51" t="s">
        <v>18</v>
      </c>
      <c r="S21" s="51" t="s">
        <v>12</v>
      </c>
      <c r="T21">
        <v>48</v>
      </c>
      <c r="U21">
        <v>54</v>
      </c>
      <c r="V21" s="33" t="s">
        <v>66</v>
      </c>
      <c r="X21" s="51" t="s">
        <v>18</v>
      </c>
      <c r="Y21" s="51" t="s">
        <v>12</v>
      </c>
      <c r="Z21">
        <v>264</v>
      </c>
      <c r="AA21">
        <v>16</v>
      </c>
      <c r="AB21" s="28" t="s">
        <v>66</v>
      </c>
      <c r="AD21" s="51" t="s">
        <v>18</v>
      </c>
      <c r="AE21" s="51" t="s">
        <v>12</v>
      </c>
      <c r="AF21">
        <v>525</v>
      </c>
      <c r="AG21">
        <v>11</v>
      </c>
      <c r="AJ21" s="51" t="s">
        <v>18</v>
      </c>
      <c r="AK21" s="51" t="s">
        <v>12</v>
      </c>
      <c r="AL21">
        <v>829</v>
      </c>
      <c r="AM21">
        <v>14</v>
      </c>
      <c r="AN21" s="28" t="s">
        <v>66</v>
      </c>
    </row>
    <row r="22" spans="2:40" ht="16.5" thickBot="1">
      <c r="B22" s="26">
        <f t="shared" ca="1" si="0"/>
        <v>797</v>
      </c>
      <c r="C22" s="87">
        <v>58</v>
      </c>
      <c r="D22" s="89" t="s">
        <v>240</v>
      </c>
      <c r="E22" s="89" t="s">
        <v>146</v>
      </c>
      <c r="F22" s="78" t="s">
        <v>13</v>
      </c>
      <c r="G22" s="90">
        <v>2016</v>
      </c>
      <c r="H22" s="81" t="s">
        <v>18</v>
      </c>
      <c r="I22" s="80" t="s">
        <v>9</v>
      </c>
      <c r="M22" t="s">
        <v>18</v>
      </c>
      <c r="N22" t="s">
        <v>12</v>
      </c>
      <c r="O22">
        <v>204</v>
      </c>
      <c r="P22">
        <v>52</v>
      </c>
      <c r="R22" s="51" t="s">
        <v>18</v>
      </c>
      <c r="S22" s="51" t="s">
        <v>12</v>
      </c>
      <c r="T22">
        <v>204</v>
      </c>
      <c r="U22">
        <v>52</v>
      </c>
      <c r="V22" s="33" t="s">
        <v>66</v>
      </c>
      <c r="X22" s="51" t="s">
        <v>18</v>
      </c>
      <c r="Y22" s="51" t="s">
        <v>12</v>
      </c>
      <c r="Z22">
        <v>331</v>
      </c>
      <c r="AA22">
        <v>13</v>
      </c>
      <c r="AB22" s="29" t="s">
        <v>67</v>
      </c>
      <c r="AD22" s="51" t="s">
        <v>18</v>
      </c>
      <c r="AE22" s="51" t="s">
        <v>12</v>
      </c>
      <c r="AF22">
        <v>547</v>
      </c>
      <c r="AG22">
        <v>18</v>
      </c>
      <c r="AJ22" s="51" t="s">
        <v>18</v>
      </c>
      <c r="AK22" s="51" t="s">
        <v>12</v>
      </c>
      <c r="AL22">
        <v>890</v>
      </c>
      <c r="AM22">
        <v>16</v>
      </c>
      <c r="AN22" s="28" t="s">
        <v>66</v>
      </c>
    </row>
    <row r="23" spans="2:40" ht="16.5" thickBot="1">
      <c r="B23" s="26">
        <f t="shared" ca="1" si="0"/>
        <v>590</v>
      </c>
      <c r="C23" s="87">
        <v>60</v>
      </c>
      <c r="D23" s="89" t="s">
        <v>144</v>
      </c>
      <c r="E23" s="89" t="s">
        <v>145</v>
      </c>
      <c r="F23" s="78" t="s">
        <v>13</v>
      </c>
      <c r="G23" s="90">
        <v>2015</v>
      </c>
      <c r="H23" s="81" t="s">
        <v>18</v>
      </c>
      <c r="I23" s="80" t="s">
        <v>9</v>
      </c>
      <c r="M23" t="s">
        <v>18</v>
      </c>
      <c r="N23" t="s">
        <v>12</v>
      </c>
      <c r="O23">
        <v>279</v>
      </c>
      <c r="P23">
        <v>51</v>
      </c>
      <c r="R23" s="51" t="s">
        <v>18</v>
      </c>
      <c r="S23" s="51" t="s">
        <v>12</v>
      </c>
      <c r="T23">
        <v>279</v>
      </c>
      <c r="U23">
        <v>51</v>
      </c>
      <c r="V23" s="33" t="s">
        <v>66</v>
      </c>
      <c r="X23" s="51" t="s">
        <v>18</v>
      </c>
      <c r="Y23" s="51" t="s">
        <v>12</v>
      </c>
      <c r="Z23">
        <v>417</v>
      </c>
      <c r="AA23">
        <v>20</v>
      </c>
      <c r="AB23" s="29" t="s">
        <v>67</v>
      </c>
      <c r="AD23" s="51" t="s">
        <v>18</v>
      </c>
      <c r="AE23" s="51" t="s">
        <v>12</v>
      </c>
      <c r="AF23">
        <v>558</v>
      </c>
      <c r="AG23">
        <v>21</v>
      </c>
      <c r="AJ23" s="51" t="s">
        <v>18</v>
      </c>
      <c r="AK23" s="51" t="s">
        <v>12</v>
      </c>
      <c r="AL23">
        <v>953</v>
      </c>
      <c r="AM23">
        <v>18</v>
      </c>
      <c r="AN23" s="28" t="s">
        <v>66</v>
      </c>
    </row>
    <row r="24" spans="2:40" ht="16.5" thickBot="1">
      <c r="B24" s="26">
        <f t="shared" ca="1" si="0"/>
        <v>925</v>
      </c>
      <c r="C24" s="82">
        <v>61</v>
      </c>
      <c r="D24" s="89" t="s">
        <v>41</v>
      </c>
      <c r="E24" s="89" t="s">
        <v>42</v>
      </c>
      <c r="F24" s="78" t="s">
        <v>15</v>
      </c>
      <c r="G24" s="79"/>
      <c r="H24" s="81" t="s">
        <v>18</v>
      </c>
      <c r="I24" s="80" t="s">
        <v>9</v>
      </c>
      <c r="M24" t="s">
        <v>18</v>
      </c>
      <c r="N24" t="s">
        <v>12</v>
      </c>
      <c r="O24">
        <v>284</v>
      </c>
      <c r="P24">
        <v>50</v>
      </c>
      <c r="R24" s="51" t="s">
        <v>18</v>
      </c>
      <c r="S24" s="51" t="s">
        <v>12</v>
      </c>
      <c r="T24">
        <v>284</v>
      </c>
      <c r="U24">
        <v>50</v>
      </c>
      <c r="V24" s="33" t="s">
        <v>66</v>
      </c>
      <c r="X24" s="51" t="s">
        <v>18</v>
      </c>
      <c r="Y24" s="51" t="s">
        <v>12</v>
      </c>
      <c r="Z24">
        <v>454</v>
      </c>
      <c r="AA24">
        <v>12</v>
      </c>
      <c r="AB24" s="29" t="s">
        <v>67</v>
      </c>
      <c r="AD24" s="51" t="s">
        <v>18</v>
      </c>
      <c r="AE24" s="51" t="s">
        <v>12</v>
      </c>
      <c r="AF24">
        <v>811</v>
      </c>
      <c r="AG24">
        <v>13</v>
      </c>
      <c r="AJ24" s="51" t="s">
        <v>18</v>
      </c>
      <c r="AK24" s="51" t="s">
        <v>12</v>
      </c>
      <c r="AL24">
        <v>953</v>
      </c>
      <c r="AM24">
        <v>76</v>
      </c>
      <c r="AN24" s="28" t="s">
        <v>66</v>
      </c>
    </row>
    <row r="25" spans="2:40" ht="16.5" thickBot="1">
      <c r="B25" s="26">
        <f t="shared" ca="1" si="0"/>
        <v>687</v>
      </c>
      <c r="C25" s="82">
        <v>62</v>
      </c>
      <c r="D25" s="89" t="s">
        <v>130</v>
      </c>
      <c r="E25" s="89" t="s">
        <v>131</v>
      </c>
      <c r="F25" s="78" t="s">
        <v>15</v>
      </c>
      <c r="G25" s="79"/>
      <c r="H25" s="81" t="s">
        <v>18</v>
      </c>
      <c r="I25" s="80" t="s">
        <v>9</v>
      </c>
      <c r="M25" t="s">
        <v>18</v>
      </c>
      <c r="N25" t="s">
        <v>12</v>
      </c>
      <c r="O25">
        <v>351</v>
      </c>
      <c r="P25">
        <v>53</v>
      </c>
      <c r="R25" s="51" t="s">
        <v>18</v>
      </c>
      <c r="S25" s="51" t="s">
        <v>12</v>
      </c>
      <c r="T25">
        <v>351</v>
      </c>
      <c r="U25">
        <v>53</v>
      </c>
      <c r="V25" s="33" t="s">
        <v>66</v>
      </c>
      <c r="X25" s="51" t="s">
        <v>18</v>
      </c>
      <c r="Y25" s="51" t="s">
        <v>12</v>
      </c>
      <c r="Z25">
        <v>806</v>
      </c>
      <c r="AA25">
        <v>14</v>
      </c>
      <c r="AB25" s="29" t="s">
        <v>67</v>
      </c>
      <c r="AD25" s="51" t="s">
        <v>18</v>
      </c>
      <c r="AE25" s="51" t="s">
        <v>12</v>
      </c>
      <c r="AF25">
        <v>828</v>
      </c>
      <c r="AG25">
        <v>76</v>
      </c>
      <c r="AJ25" s="51" t="s">
        <v>18</v>
      </c>
      <c r="AK25" s="51" t="s">
        <v>12</v>
      </c>
      <c r="AL25">
        <v>989</v>
      </c>
      <c r="AM25">
        <v>20</v>
      </c>
      <c r="AN25" s="28" t="s">
        <v>66</v>
      </c>
    </row>
    <row r="26" spans="2:40" ht="16.5" thickBot="1">
      <c r="B26" s="26">
        <f t="shared" ca="1" si="0"/>
        <v>76</v>
      </c>
      <c r="C26" s="82">
        <v>11</v>
      </c>
      <c r="D26" s="89" t="s">
        <v>229</v>
      </c>
      <c r="E26" s="89" t="s">
        <v>109</v>
      </c>
      <c r="F26" s="78" t="s">
        <v>15</v>
      </c>
      <c r="G26" s="79"/>
      <c r="H26" s="81" t="s">
        <v>17</v>
      </c>
      <c r="I26" s="80" t="s">
        <v>12</v>
      </c>
      <c r="M26" t="s">
        <v>18</v>
      </c>
      <c r="N26" t="s">
        <v>12</v>
      </c>
      <c r="O26">
        <v>538</v>
      </c>
      <c r="P26">
        <v>49</v>
      </c>
      <c r="R26" s="51" t="s">
        <v>18</v>
      </c>
      <c r="S26" s="51" t="s">
        <v>12</v>
      </c>
      <c r="T26">
        <v>538</v>
      </c>
      <c r="U26">
        <v>49</v>
      </c>
      <c r="V26" s="33" t="s">
        <v>66</v>
      </c>
      <c r="X26" s="51" t="s">
        <v>18</v>
      </c>
      <c r="Y26" s="51" t="s">
        <v>9</v>
      </c>
      <c r="Z26">
        <v>506</v>
      </c>
      <c r="AA26">
        <v>24</v>
      </c>
      <c r="AB26" s="29" t="s">
        <v>67</v>
      </c>
      <c r="AD26" s="51" t="s">
        <v>18</v>
      </c>
      <c r="AE26" s="51" t="s">
        <v>9</v>
      </c>
      <c r="AF26">
        <v>64</v>
      </c>
      <c r="AG26">
        <v>22</v>
      </c>
      <c r="AH26" s="30" t="s">
        <v>68</v>
      </c>
      <c r="AJ26" s="51" t="s">
        <v>18</v>
      </c>
      <c r="AK26" s="51" t="s">
        <v>9</v>
      </c>
      <c r="AL26">
        <v>36</v>
      </c>
      <c r="AM26">
        <v>26</v>
      </c>
      <c r="AN26" s="28" t="s">
        <v>66</v>
      </c>
    </row>
    <row r="27" spans="2:40" ht="16.5" thickBot="1">
      <c r="B27" s="26">
        <f t="shared" ca="1" si="0"/>
        <v>503</v>
      </c>
      <c r="C27" s="85">
        <v>63</v>
      </c>
      <c r="D27" s="89" t="s">
        <v>227</v>
      </c>
      <c r="E27" s="89" t="s">
        <v>26</v>
      </c>
      <c r="F27" s="78" t="s">
        <v>11</v>
      </c>
      <c r="G27" s="86">
        <v>2014</v>
      </c>
      <c r="H27" s="81" t="s">
        <v>17</v>
      </c>
      <c r="I27" s="80" t="s">
        <v>12</v>
      </c>
      <c r="M27" t="s">
        <v>18</v>
      </c>
      <c r="N27" t="s">
        <v>9</v>
      </c>
      <c r="O27">
        <v>109</v>
      </c>
      <c r="P27">
        <v>61</v>
      </c>
      <c r="R27" s="51" t="s">
        <v>18</v>
      </c>
      <c r="S27" s="51" t="s">
        <v>9</v>
      </c>
      <c r="T27">
        <v>109</v>
      </c>
      <c r="U27">
        <v>61</v>
      </c>
      <c r="V27" s="28" t="s">
        <v>66</v>
      </c>
      <c r="X27" s="51" t="s">
        <v>18</v>
      </c>
      <c r="Y27" s="51" t="s">
        <v>9</v>
      </c>
      <c r="Z27">
        <v>556</v>
      </c>
      <c r="AA27">
        <v>22</v>
      </c>
      <c r="AB27" s="29" t="s">
        <v>67</v>
      </c>
      <c r="AD27" s="51" t="s">
        <v>18</v>
      </c>
      <c r="AE27" s="51" t="s">
        <v>9</v>
      </c>
      <c r="AF27">
        <v>105</v>
      </c>
      <c r="AG27">
        <v>27</v>
      </c>
      <c r="AH27" s="30" t="s">
        <v>68</v>
      </c>
      <c r="AJ27" s="51" t="s">
        <v>18</v>
      </c>
      <c r="AK27" s="51" t="s">
        <v>9</v>
      </c>
      <c r="AL27">
        <v>175</v>
      </c>
      <c r="AM27">
        <v>23</v>
      </c>
      <c r="AN27" s="28" t="s">
        <v>66</v>
      </c>
    </row>
    <row r="28" spans="2:40" ht="16.5" thickBot="1">
      <c r="B28" s="26">
        <f t="shared" ca="1" si="0"/>
        <v>538</v>
      </c>
      <c r="C28" s="85">
        <v>64</v>
      </c>
      <c r="D28" s="89" t="s">
        <v>156</v>
      </c>
      <c r="E28" s="89" t="s">
        <v>59</v>
      </c>
      <c r="F28" s="78" t="s">
        <v>11</v>
      </c>
      <c r="G28" s="86">
        <v>2013</v>
      </c>
      <c r="H28" s="81" t="s">
        <v>17</v>
      </c>
      <c r="I28" s="80" t="s">
        <v>12</v>
      </c>
      <c r="M28" t="s">
        <v>18</v>
      </c>
      <c r="N28" t="s">
        <v>9</v>
      </c>
      <c r="O28">
        <v>372</v>
      </c>
      <c r="P28">
        <v>62</v>
      </c>
      <c r="R28" s="51" t="s">
        <v>18</v>
      </c>
      <c r="S28" s="51" t="s">
        <v>9</v>
      </c>
      <c r="T28">
        <v>372</v>
      </c>
      <c r="U28">
        <v>62</v>
      </c>
      <c r="V28" s="28" t="s">
        <v>66</v>
      </c>
      <c r="X28" s="51" t="s">
        <v>18</v>
      </c>
      <c r="Y28" s="51" t="s">
        <v>9</v>
      </c>
      <c r="Z28">
        <v>595</v>
      </c>
      <c r="AA28">
        <v>23</v>
      </c>
      <c r="AB28" s="29" t="s">
        <v>67</v>
      </c>
      <c r="AD28" s="51" t="s">
        <v>18</v>
      </c>
      <c r="AE28" s="51" t="s">
        <v>9</v>
      </c>
      <c r="AF28">
        <v>313</v>
      </c>
      <c r="AG28">
        <v>24</v>
      </c>
      <c r="AH28" s="30" t="s">
        <v>68</v>
      </c>
      <c r="AJ28" s="51" t="s">
        <v>18</v>
      </c>
      <c r="AK28" s="51" t="s">
        <v>9</v>
      </c>
      <c r="AL28">
        <v>261</v>
      </c>
      <c r="AM28">
        <v>22</v>
      </c>
      <c r="AN28" s="28" t="s">
        <v>66</v>
      </c>
    </row>
    <row r="29" spans="2:40" ht="16.5" thickBot="1">
      <c r="B29" s="26">
        <f t="shared" ca="1" si="0"/>
        <v>268</v>
      </c>
      <c r="C29" s="85">
        <v>65</v>
      </c>
      <c r="D29" s="89" t="s">
        <v>36</v>
      </c>
      <c r="E29" s="89" t="s">
        <v>35</v>
      </c>
      <c r="F29" s="78" t="s">
        <v>11</v>
      </c>
      <c r="G29" s="86">
        <v>2013</v>
      </c>
      <c r="H29" s="81" t="s">
        <v>17</v>
      </c>
      <c r="I29" s="80" t="s">
        <v>12</v>
      </c>
      <c r="M29" t="s">
        <v>18</v>
      </c>
      <c r="N29" t="s">
        <v>9</v>
      </c>
      <c r="O29">
        <v>524</v>
      </c>
      <c r="P29">
        <v>56</v>
      </c>
      <c r="R29" s="51" t="s">
        <v>18</v>
      </c>
      <c r="S29" s="51" t="s">
        <v>9</v>
      </c>
      <c r="T29">
        <v>524</v>
      </c>
      <c r="U29">
        <v>56</v>
      </c>
      <c r="V29" s="28" t="s">
        <v>66</v>
      </c>
      <c r="X29" s="51" t="s">
        <v>18</v>
      </c>
      <c r="Y29" s="51" t="s">
        <v>9</v>
      </c>
      <c r="Z29">
        <v>782</v>
      </c>
      <c r="AA29">
        <v>27</v>
      </c>
      <c r="AB29" s="29" t="s">
        <v>67</v>
      </c>
      <c r="AD29" s="51" t="s">
        <v>18</v>
      </c>
      <c r="AE29" s="51" t="s">
        <v>9</v>
      </c>
      <c r="AF29">
        <v>663</v>
      </c>
      <c r="AG29">
        <v>23</v>
      </c>
      <c r="AH29" s="30" t="s">
        <v>68</v>
      </c>
      <c r="AJ29" s="51" t="s">
        <v>18</v>
      </c>
      <c r="AK29" s="51" t="s">
        <v>9</v>
      </c>
      <c r="AL29">
        <v>268</v>
      </c>
      <c r="AM29">
        <v>27</v>
      </c>
      <c r="AN29" s="28" t="s">
        <v>66</v>
      </c>
    </row>
    <row r="30" spans="2:40" ht="16.5" thickBot="1">
      <c r="B30" s="26">
        <f t="shared" ca="1" si="0"/>
        <v>588</v>
      </c>
      <c r="C30" s="85">
        <v>66</v>
      </c>
      <c r="D30" s="89" t="s">
        <v>238</v>
      </c>
      <c r="E30" s="89" t="s">
        <v>23</v>
      </c>
      <c r="F30" s="78" t="s">
        <v>11</v>
      </c>
      <c r="G30" s="86">
        <v>2013</v>
      </c>
      <c r="H30" s="81" t="s">
        <v>17</v>
      </c>
      <c r="I30" s="80" t="s">
        <v>12</v>
      </c>
      <c r="M30" t="s">
        <v>18</v>
      </c>
      <c r="N30" t="s">
        <v>9</v>
      </c>
      <c r="O30">
        <v>525</v>
      </c>
      <c r="P30">
        <v>57</v>
      </c>
      <c r="R30" s="52" t="s">
        <v>18</v>
      </c>
      <c r="S30" s="51" t="s">
        <v>9</v>
      </c>
      <c r="T30">
        <v>525</v>
      </c>
      <c r="U30">
        <v>57</v>
      </c>
      <c r="V30" s="28" t="s">
        <v>66</v>
      </c>
      <c r="X30" s="52" t="s">
        <v>18</v>
      </c>
      <c r="Y30" s="51" t="s">
        <v>9</v>
      </c>
      <c r="Z30">
        <v>871</v>
      </c>
      <c r="AA30">
        <v>26</v>
      </c>
      <c r="AB30" s="29" t="s">
        <v>67</v>
      </c>
      <c r="AD30" s="52" t="s">
        <v>18</v>
      </c>
      <c r="AE30" s="51" t="s">
        <v>9</v>
      </c>
      <c r="AF30">
        <v>702</v>
      </c>
      <c r="AG30">
        <v>26</v>
      </c>
      <c r="AH30" s="30" t="s">
        <v>68</v>
      </c>
      <c r="AJ30" s="52" t="s">
        <v>18</v>
      </c>
      <c r="AK30" s="51" t="s">
        <v>9</v>
      </c>
      <c r="AL30">
        <v>940</v>
      </c>
      <c r="AM30">
        <v>24</v>
      </c>
      <c r="AN30" s="28" t="s">
        <v>66</v>
      </c>
    </row>
    <row r="31" spans="2:40" ht="16.5" thickBot="1">
      <c r="B31" s="26">
        <f t="shared" ca="1" si="0"/>
        <v>961</v>
      </c>
      <c r="C31" s="85">
        <v>67</v>
      </c>
      <c r="D31" s="89" t="s">
        <v>228</v>
      </c>
      <c r="E31" s="89" t="s">
        <v>69</v>
      </c>
      <c r="F31" s="78" t="s">
        <v>11</v>
      </c>
      <c r="G31" s="86">
        <v>2014</v>
      </c>
      <c r="H31" s="81" t="s">
        <v>17</v>
      </c>
      <c r="I31" s="80" t="s">
        <v>12</v>
      </c>
      <c r="M31" t="s">
        <v>18</v>
      </c>
      <c r="N31" t="s">
        <v>9</v>
      </c>
      <c r="O31">
        <v>584</v>
      </c>
      <c r="P31">
        <v>58</v>
      </c>
      <c r="R31" s="51" t="s">
        <v>18</v>
      </c>
      <c r="S31" s="51" t="s">
        <v>9</v>
      </c>
      <c r="T31">
        <v>584</v>
      </c>
      <c r="U31">
        <v>58</v>
      </c>
      <c r="V31" s="29" t="s">
        <v>67</v>
      </c>
      <c r="X31" s="51" t="s">
        <v>16</v>
      </c>
      <c r="Y31" s="51" t="s">
        <v>12</v>
      </c>
      <c r="Z31">
        <v>154</v>
      </c>
      <c r="AA31">
        <v>57</v>
      </c>
      <c r="AD31" s="51" t="s">
        <v>16</v>
      </c>
      <c r="AE31" s="51" t="s">
        <v>12</v>
      </c>
      <c r="AF31">
        <v>45</v>
      </c>
      <c r="AG31">
        <v>53</v>
      </c>
      <c r="AJ31" s="51" t="s">
        <v>16</v>
      </c>
      <c r="AK31" s="51" t="s">
        <v>12</v>
      </c>
      <c r="AL31">
        <v>131</v>
      </c>
      <c r="AM31">
        <v>46</v>
      </c>
      <c r="AN31" s="28" t="s">
        <v>66</v>
      </c>
    </row>
    <row r="32" spans="2:40" ht="16.5" thickBot="1">
      <c r="B32" s="26">
        <f t="shared" ca="1" si="0"/>
        <v>733</v>
      </c>
      <c r="C32" s="88">
        <v>68</v>
      </c>
      <c r="D32" s="89" t="s">
        <v>40</v>
      </c>
      <c r="E32" s="89" t="s">
        <v>43</v>
      </c>
      <c r="F32" s="78" t="s">
        <v>91</v>
      </c>
      <c r="G32" s="92">
        <v>2013</v>
      </c>
      <c r="H32" s="81" t="s">
        <v>17</v>
      </c>
      <c r="I32" s="80" t="s">
        <v>12</v>
      </c>
      <c r="M32" t="s">
        <v>18</v>
      </c>
      <c r="N32" t="s">
        <v>9</v>
      </c>
      <c r="O32">
        <v>736</v>
      </c>
      <c r="P32">
        <v>60</v>
      </c>
      <c r="R32" s="51" t="s">
        <v>18</v>
      </c>
      <c r="S32" s="51" t="s">
        <v>9</v>
      </c>
      <c r="T32">
        <v>736</v>
      </c>
      <c r="U32">
        <v>60</v>
      </c>
      <c r="V32" s="29" t="s">
        <v>67</v>
      </c>
      <c r="X32" s="51" t="s">
        <v>16</v>
      </c>
      <c r="Y32" s="51" t="s">
        <v>12</v>
      </c>
      <c r="Z32">
        <v>205</v>
      </c>
      <c r="AA32">
        <v>51</v>
      </c>
      <c r="AD32" s="51" t="s">
        <v>16</v>
      </c>
      <c r="AE32" s="51" t="s">
        <v>12</v>
      </c>
      <c r="AF32">
        <v>49</v>
      </c>
      <c r="AG32">
        <v>57</v>
      </c>
      <c r="AJ32" s="51" t="s">
        <v>16</v>
      </c>
      <c r="AK32" s="51" t="s">
        <v>12</v>
      </c>
      <c r="AL32">
        <v>219</v>
      </c>
      <c r="AM32">
        <v>45</v>
      </c>
      <c r="AN32" s="28" t="s">
        <v>66</v>
      </c>
    </row>
    <row r="33" spans="2:40" ht="16.5" thickBot="1">
      <c r="B33" s="26">
        <f t="shared" ca="1" si="0"/>
        <v>403</v>
      </c>
      <c r="C33" s="88">
        <v>69</v>
      </c>
      <c r="D33" s="89" t="s">
        <v>171</v>
      </c>
      <c r="E33" s="89" t="s">
        <v>172</v>
      </c>
      <c r="F33" s="78" t="s">
        <v>91</v>
      </c>
      <c r="G33" s="92">
        <v>2013</v>
      </c>
      <c r="H33" s="81" t="s">
        <v>17</v>
      </c>
      <c r="I33" s="80" t="s">
        <v>12</v>
      </c>
      <c r="M33" t="s">
        <v>18</v>
      </c>
      <c r="N33" t="s">
        <v>9</v>
      </c>
      <c r="O33">
        <v>918</v>
      </c>
      <c r="P33">
        <v>55</v>
      </c>
      <c r="R33" s="51" t="s">
        <v>18</v>
      </c>
      <c r="S33" s="51" t="s">
        <v>9</v>
      </c>
      <c r="T33">
        <v>918</v>
      </c>
      <c r="U33">
        <v>55</v>
      </c>
      <c r="V33" s="29" t="s">
        <v>67</v>
      </c>
      <c r="X33" s="51" t="s">
        <v>16</v>
      </c>
      <c r="Y33" s="51" t="s">
        <v>12</v>
      </c>
      <c r="Z33">
        <v>212</v>
      </c>
      <c r="AA33">
        <v>55</v>
      </c>
      <c r="AD33" s="51" t="s">
        <v>16</v>
      </c>
      <c r="AE33" s="51" t="s">
        <v>12</v>
      </c>
      <c r="AF33">
        <v>66</v>
      </c>
      <c r="AG33">
        <v>56</v>
      </c>
      <c r="AJ33" s="51" t="s">
        <v>16</v>
      </c>
      <c r="AK33" s="51" t="s">
        <v>12</v>
      </c>
      <c r="AL33">
        <v>226</v>
      </c>
      <c r="AM33">
        <v>58</v>
      </c>
      <c r="AN33" s="28" t="s">
        <v>66</v>
      </c>
    </row>
    <row r="34" spans="2:40" ht="16.5" thickBot="1">
      <c r="B34" s="26">
        <f t="shared" ca="1" si="0"/>
        <v>855</v>
      </c>
      <c r="C34" s="85">
        <v>72</v>
      </c>
      <c r="D34" s="89" t="s">
        <v>157</v>
      </c>
      <c r="E34" s="89" t="s">
        <v>26</v>
      </c>
      <c r="F34" s="78" t="s">
        <v>13</v>
      </c>
      <c r="G34" s="86">
        <v>2013</v>
      </c>
      <c r="H34" s="81" t="s">
        <v>17</v>
      </c>
      <c r="I34" s="80" t="s">
        <v>12</v>
      </c>
      <c r="M34" t="s">
        <v>16</v>
      </c>
      <c r="N34" t="s">
        <v>12</v>
      </c>
      <c r="O34">
        <v>66</v>
      </c>
      <c r="P34">
        <v>87</v>
      </c>
      <c r="R34" s="51" t="s">
        <v>16</v>
      </c>
      <c r="S34" s="51" t="s">
        <v>12</v>
      </c>
      <c r="T34">
        <v>66</v>
      </c>
      <c r="U34">
        <v>87</v>
      </c>
      <c r="V34" s="28" t="s">
        <v>66</v>
      </c>
      <c r="X34" s="51" t="s">
        <v>16</v>
      </c>
      <c r="Y34" s="51" t="s">
        <v>12</v>
      </c>
      <c r="Z34">
        <v>236</v>
      </c>
      <c r="AA34">
        <v>56</v>
      </c>
      <c r="AD34" s="51" t="s">
        <v>16</v>
      </c>
      <c r="AE34" s="51" t="s">
        <v>12</v>
      </c>
      <c r="AF34">
        <v>86</v>
      </c>
      <c r="AG34">
        <v>61</v>
      </c>
      <c r="AJ34" s="51" t="s">
        <v>16</v>
      </c>
      <c r="AK34" s="51" t="s">
        <v>12</v>
      </c>
      <c r="AL34">
        <v>279</v>
      </c>
      <c r="AM34">
        <v>60</v>
      </c>
      <c r="AN34" s="28" t="s">
        <v>66</v>
      </c>
    </row>
    <row r="35" spans="2:40" ht="16.5" thickBot="1">
      <c r="B35" s="26">
        <f t="shared" ca="1" si="0"/>
        <v>804</v>
      </c>
      <c r="C35" s="85">
        <v>73</v>
      </c>
      <c r="D35" s="89" t="s">
        <v>151</v>
      </c>
      <c r="E35" s="89" t="s">
        <v>152</v>
      </c>
      <c r="F35" s="78" t="s">
        <v>13</v>
      </c>
      <c r="G35" s="86">
        <v>2013</v>
      </c>
      <c r="H35" s="81" t="s">
        <v>17</v>
      </c>
      <c r="I35" s="80" t="s">
        <v>12</v>
      </c>
      <c r="M35" t="s">
        <v>16</v>
      </c>
      <c r="N35" t="s">
        <v>12</v>
      </c>
      <c r="O35">
        <v>86</v>
      </c>
      <c r="P35">
        <v>88</v>
      </c>
      <c r="R35" s="51" t="s">
        <v>16</v>
      </c>
      <c r="S35" s="51" t="s">
        <v>12</v>
      </c>
      <c r="T35">
        <v>86</v>
      </c>
      <c r="U35">
        <v>88</v>
      </c>
      <c r="V35" s="28" t="s">
        <v>66</v>
      </c>
      <c r="X35" s="51" t="s">
        <v>16</v>
      </c>
      <c r="Y35" s="51" t="s">
        <v>12</v>
      </c>
      <c r="Z35">
        <v>307</v>
      </c>
      <c r="AA35">
        <v>49</v>
      </c>
      <c r="AD35" s="51" t="s">
        <v>16</v>
      </c>
      <c r="AE35" s="51" t="s">
        <v>12</v>
      </c>
      <c r="AF35">
        <v>104</v>
      </c>
      <c r="AG35">
        <v>48</v>
      </c>
      <c r="AJ35" s="51" t="s">
        <v>16</v>
      </c>
      <c r="AK35" s="51" t="s">
        <v>12</v>
      </c>
      <c r="AL35">
        <v>447</v>
      </c>
      <c r="AM35">
        <v>61</v>
      </c>
      <c r="AN35" s="28" t="s">
        <v>66</v>
      </c>
    </row>
    <row r="36" spans="2:40" ht="16.5" thickBot="1">
      <c r="B36" s="26">
        <f t="shared" ca="1" si="0"/>
        <v>460</v>
      </c>
      <c r="C36" s="85">
        <v>74</v>
      </c>
      <c r="D36" s="89" t="s">
        <v>140</v>
      </c>
      <c r="E36" s="89" t="s">
        <v>57</v>
      </c>
      <c r="F36" s="78" t="s">
        <v>13</v>
      </c>
      <c r="G36" s="86">
        <v>2014</v>
      </c>
      <c r="H36" s="81" t="s">
        <v>17</v>
      </c>
      <c r="I36" s="80" t="s">
        <v>12</v>
      </c>
      <c r="M36" t="s">
        <v>16</v>
      </c>
      <c r="N36" t="s">
        <v>12</v>
      </c>
      <c r="O36">
        <v>93</v>
      </c>
      <c r="P36">
        <v>85</v>
      </c>
      <c r="R36" s="51" t="s">
        <v>16</v>
      </c>
      <c r="S36" s="51" t="s">
        <v>12</v>
      </c>
      <c r="T36">
        <v>93</v>
      </c>
      <c r="U36">
        <v>85</v>
      </c>
      <c r="V36" s="28" t="s">
        <v>66</v>
      </c>
      <c r="X36" s="51" t="s">
        <v>16</v>
      </c>
      <c r="Y36" s="51" t="s">
        <v>12</v>
      </c>
      <c r="Z36">
        <v>392</v>
      </c>
      <c r="AA36">
        <v>47</v>
      </c>
      <c r="AD36" s="51" t="s">
        <v>16</v>
      </c>
      <c r="AE36" s="51" t="s">
        <v>12</v>
      </c>
      <c r="AF36">
        <v>228</v>
      </c>
      <c r="AG36">
        <v>46</v>
      </c>
      <c r="AJ36" s="51" t="s">
        <v>16</v>
      </c>
      <c r="AK36" s="51" t="s">
        <v>12</v>
      </c>
      <c r="AL36">
        <v>469</v>
      </c>
      <c r="AM36">
        <v>41</v>
      </c>
      <c r="AN36" s="28" t="s">
        <v>66</v>
      </c>
    </row>
    <row r="37" spans="2:40" ht="16.5" thickBot="1">
      <c r="B37" s="26">
        <f t="shared" ca="1" si="0"/>
        <v>750</v>
      </c>
      <c r="C37" s="85">
        <v>75</v>
      </c>
      <c r="D37" s="89" t="s">
        <v>22</v>
      </c>
      <c r="E37" s="89" t="s">
        <v>23</v>
      </c>
      <c r="F37" s="78" t="s">
        <v>13</v>
      </c>
      <c r="G37" s="86">
        <v>2014</v>
      </c>
      <c r="H37" s="81" t="s">
        <v>17</v>
      </c>
      <c r="I37" s="80" t="s">
        <v>12</v>
      </c>
      <c r="M37" t="s">
        <v>16</v>
      </c>
      <c r="N37" t="s">
        <v>12</v>
      </c>
      <c r="O37">
        <v>131</v>
      </c>
      <c r="P37">
        <v>89</v>
      </c>
      <c r="R37" s="51" t="s">
        <v>16</v>
      </c>
      <c r="S37" s="51" t="s">
        <v>12</v>
      </c>
      <c r="T37">
        <v>131</v>
      </c>
      <c r="U37">
        <v>89</v>
      </c>
      <c r="V37" s="28" t="s">
        <v>66</v>
      </c>
      <c r="X37" s="51" t="s">
        <v>16</v>
      </c>
      <c r="Y37" s="51" t="s">
        <v>12</v>
      </c>
      <c r="Z37">
        <v>415</v>
      </c>
      <c r="AA37">
        <v>52</v>
      </c>
      <c r="AD37" s="51" t="s">
        <v>16</v>
      </c>
      <c r="AE37" s="51" t="s">
        <v>12</v>
      </c>
      <c r="AF37">
        <v>280</v>
      </c>
      <c r="AG37">
        <v>52</v>
      </c>
      <c r="AJ37" s="51" t="s">
        <v>16</v>
      </c>
      <c r="AK37" s="51" t="s">
        <v>12</v>
      </c>
      <c r="AL37">
        <v>471</v>
      </c>
      <c r="AM37">
        <v>47</v>
      </c>
      <c r="AN37" s="28" t="s">
        <v>66</v>
      </c>
    </row>
    <row r="38" spans="2:40" ht="16.5" thickBot="1">
      <c r="B38" s="26">
        <f t="shared" ca="1" si="0"/>
        <v>250</v>
      </c>
      <c r="C38" s="85">
        <v>76</v>
      </c>
      <c r="D38" s="89" t="s">
        <v>154</v>
      </c>
      <c r="E38" s="89" t="s">
        <v>155</v>
      </c>
      <c r="F38" s="78" t="s">
        <v>13</v>
      </c>
      <c r="G38" s="86">
        <v>2013</v>
      </c>
      <c r="H38" s="81" t="s">
        <v>17</v>
      </c>
      <c r="I38" s="80" t="s">
        <v>12</v>
      </c>
      <c r="M38" t="s">
        <v>16</v>
      </c>
      <c r="N38" t="s">
        <v>12</v>
      </c>
      <c r="O38">
        <v>184</v>
      </c>
      <c r="P38">
        <v>93</v>
      </c>
      <c r="R38" s="51" t="s">
        <v>16</v>
      </c>
      <c r="S38" s="51" t="s">
        <v>12</v>
      </c>
      <c r="T38">
        <v>184</v>
      </c>
      <c r="U38">
        <v>93</v>
      </c>
      <c r="V38" s="28" t="s">
        <v>66</v>
      </c>
      <c r="X38" s="51" t="s">
        <v>16</v>
      </c>
      <c r="Y38" s="51" t="s">
        <v>12</v>
      </c>
      <c r="Z38">
        <v>451</v>
      </c>
      <c r="AA38">
        <v>44</v>
      </c>
      <c r="AD38" s="51" t="s">
        <v>16</v>
      </c>
      <c r="AE38" s="51" t="s">
        <v>12</v>
      </c>
      <c r="AF38">
        <v>318</v>
      </c>
      <c r="AG38">
        <v>51</v>
      </c>
      <c r="AJ38" s="51" t="s">
        <v>16</v>
      </c>
      <c r="AK38" s="51" t="s">
        <v>12</v>
      </c>
      <c r="AL38">
        <v>586</v>
      </c>
      <c r="AM38">
        <v>51</v>
      </c>
      <c r="AN38" s="28" t="s">
        <v>66</v>
      </c>
    </row>
    <row r="39" spans="2:40" ht="16.5" thickBot="1">
      <c r="B39" s="26">
        <f t="shared" ca="1" si="0"/>
        <v>472</v>
      </c>
      <c r="C39" s="88">
        <v>77</v>
      </c>
      <c r="D39" s="89" t="s">
        <v>96</v>
      </c>
      <c r="E39" s="89" t="s">
        <v>23</v>
      </c>
      <c r="F39" s="78" t="s">
        <v>15</v>
      </c>
      <c r="G39" s="92"/>
      <c r="H39" s="81" t="s">
        <v>17</v>
      </c>
      <c r="I39" s="80" t="s">
        <v>12</v>
      </c>
      <c r="M39" t="s">
        <v>16</v>
      </c>
      <c r="N39" t="s">
        <v>12</v>
      </c>
      <c r="O39">
        <v>189</v>
      </c>
      <c r="P39">
        <v>80</v>
      </c>
      <c r="R39" s="51" t="s">
        <v>16</v>
      </c>
      <c r="S39" s="51" t="s">
        <v>12</v>
      </c>
      <c r="T39">
        <v>189</v>
      </c>
      <c r="U39">
        <v>80</v>
      </c>
      <c r="V39" s="29" t="s">
        <v>67</v>
      </c>
      <c r="X39" s="51" t="s">
        <v>16</v>
      </c>
      <c r="Y39" s="51" t="s">
        <v>12</v>
      </c>
      <c r="Z39">
        <v>475</v>
      </c>
      <c r="AA39">
        <v>61</v>
      </c>
      <c r="AD39" s="51" t="s">
        <v>16</v>
      </c>
      <c r="AE39" s="51" t="s">
        <v>12</v>
      </c>
      <c r="AF39">
        <v>463</v>
      </c>
      <c r="AG39">
        <v>44</v>
      </c>
      <c r="AJ39" s="51" t="s">
        <v>16</v>
      </c>
      <c r="AK39" s="51" t="s">
        <v>12</v>
      </c>
      <c r="AL39">
        <v>598</v>
      </c>
      <c r="AM39">
        <v>53</v>
      </c>
      <c r="AN39" s="28" t="s">
        <v>66</v>
      </c>
    </row>
    <row r="40" spans="2:40" ht="16.5" thickBot="1">
      <c r="B40" s="26">
        <f t="shared" ca="1" si="0"/>
        <v>283</v>
      </c>
      <c r="C40" s="88">
        <v>78</v>
      </c>
      <c r="D40" s="89" t="s">
        <v>107</v>
      </c>
      <c r="E40" s="89" t="s">
        <v>109</v>
      </c>
      <c r="F40" s="78" t="s">
        <v>15</v>
      </c>
      <c r="G40" s="92"/>
      <c r="H40" s="81" t="s">
        <v>17</v>
      </c>
      <c r="I40" s="80" t="s">
        <v>12</v>
      </c>
      <c r="M40" t="s">
        <v>16</v>
      </c>
      <c r="N40" t="s">
        <v>12</v>
      </c>
      <c r="O40">
        <v>257</v>
      </c>
      <c r="P40">
        <v>86</v>
      </c>
      <c r="R40" s="51" t="s">
        <v>16</v>
      </c>
      <c r="S40" s="51" t="s">
        <v>12</v>
      </c>
      <c r="T40">
        <v>257</v>
      </c>
      <c r="U40">
        <v>86</v>
      </c>
      <c r="V40" s="29" t="s">
        <v>67</v>
      </c>
      <c r="X40" s="51" t="s">
        <v>16</v>
      </c>
      <c r="Y40" s="51" t="s">
        <v>12</v>
      </c>
      <c r="Z40">
        <v>488</v>
      </c>
      <c r="AA40">
        <v>48</v>
      </c>
      <c r="AD40" s="51" t="s">
        <v>16</v>
      </c>
      <c r="AE40" s="51" t="s">
        <v>12</v>
      </c>
      <c r="AF40">
        <v>477</v>
      </c>
      <c r="AG40">
        <v>60</v>
      </c>
      <c r="AJ40" s="51" t="s">
        <v>16</v>
      </c>
      <c r="AK40" s="51" t="s">
        <v>12</v>
      </c>
      <c r="AL40">
        <v>618</v>
      </c>
      <c r="AM40">
        <v>52</v>
      </c>
      <c r="AN40" s="28" t="s">
        <v>66</v>
      </c>
    </row>
    <row r="41" spans="2:40" ht="16.5" thickBot="1">
      <c r="B41" s="26">
        <f t="shared" ca="1" si="0"/>
        <v>534</v>
      </c>
      <c r="C41" s="88">
        <v>6</v>
      </c>
      <c r="D41" s="89" t="s">
        <v>242</v>
      </c>
      <c r="E41" s="89" t="s">
        <v>241</v>
      </c>
      <c r="F41" s="78" t="s">
        <v>15</v>
      </c>
      <c r="G41" s="91"/>
      <c r="H41" s="81" t="s">
        <v>17</v>
      </c>
      <c r="I41" s="80" t="s">
        <v>9</v>
      </c>
      <c r="M41" t="s">
        <v>16</v>
      </c>
      <c r="N41" t="s">
        <v>12</v>
      </c>
      <c r="O41">
        <v>313</v>
      </c>
      <c r="P41">
        <v>83</v>
      </c>
      <c r="R41" s="51" t="s">
        <v>16</v>
      </c>
      <c r="S41" s="51" t="s">
        <v>12</v>
      </c>
      <c r="T41">
        <v>313</v>
      </c>
      <c r="U41">
        <v>83</v>
      </c>
      <c r="V41" s="29" t="s">
        <v>67</v>
      </c>
      <c r="X41" s="51" t="s">
        <v>16</v>
      </c>
      <c r="Y41" s="51" t="s">
        <v>12</v>
      </c>
      <c r="Z41">
        <v>504</v>
      </c>
      <c r="AA41">
        <v>58</v>
      </c>
      <c r="AD41" s="51" t="s">
        <v>16</v>
      </c>
      <c r="AE41" s="51" t="s">
        <v>12</v>
      </c>
      <c r="AF41">
        <v>660</v>
      </c>
      <c r="AG41">
        <v>41</v>
      </c>
      <c r="AJ41" s="51" t="s">
        <v>16</v>
      </c>
      <c r="AK41" s="51" t="s">
        <v>12</v>
      </c>
      <c r="AL41">
        <v>622</v>
      </c>
      <c r="AM41">
        <v>44</v>
      </c>
      <c r="AN41" s="28" t="s">
        <v>66</v>
      </c>
    </row>
    <row r="42" spans="2:40" ht="16.5" thickBot="1">
      <c r="B42" s="26">
        <f t="shared" ca="1" si="0"/>
        <v>540</v>
      </c>
      <c r="C42" s="85">
        <v>79</v>
      </c>
      <c r="D42" s="89" t="s">
        <v>98</v>
      </c>
      <c r="E42" s="89" t="s">
        <v>99</v>
      </c>
      <c r="F42" s="78" t="s">
        <v>11</v>
      </c>
      <c r="G42" s="86">
        <v>2011</v>
      </c>
      <c r="H42" s="81" t="s">
        <v>16</v>
      </c>
      <c r="I42" s="80" t="s">
        <v>12</v>
      </c>
      <c r="M42" t="s">
        <v>16</v>
      </c>
      <c r="N42" t="s">
        <v>12</v>
      </c>
      <c r="O42">
        <v>503</v>
      </c>
      <c r="P42">
        <v>92</v>
      </c>
      <c r="R42" s="51" t="s">
        <v>16</v>
      </c>
      <c r="S42" s="51" t="s">
        <v>12</v>
      </c>
      <c r="T42">
        <v>503</v>
      </c>
      <c r="U42">
        <v>92</v>
      </c>
      <c r="V42" s="29" t="s">
        <v>67</v>
      </c>
      <c r="X42" s="51" t="s">
        <v>16</v>
      </c>
      <c r="Y42" s="51" t="s">
        <v>12</v>
      </c>
      <c r="Z42">
        <v>563</v>
      </c>
      <c r="AA42">
        <v>42</v>
      </c>
      <c r="AD42" s="51" t="s">
        <v>16</v>
      </c>
      <c r="AE42" s="51" t="s">
        <v>12</v>
      </c>
      <c r="AF42">
        <v>697</v>
      </c>
      <c r="AG42">
        <v>47</v>
      </c>
      <c r="AJ42" s="51" t="s">
        <v>16</v>
      </c>
      <c r="AK42" s="51" t="s">
        <v>12</v>
      </c>
      <c r="AL42">
        <v>649</v>
      </c>
      <c r="AM42">
        <v>57</v>
      </c>
      <c r="AN42" s="28" t="s">
        <v>66</v>
      </c>
    </row>
    <row r="43" spans="2:40" ht="16.5" thickBot="1">
      <c r="B43" s="26">
        <f t="shared" ca="1" si="0"/>
        <v>932</v>
      </c>
      <c r="C43" s="85">
        <v>80</v>
      </c>
      <c r="D43" s="89" t="s">
        <v>97</v>
      </c>
      <c r="E43" s="89" t="s">
        <v>58</v>
      </c>
      <c r="F43" s="78" t="s">
        <v>11</v>
      </c>
      <c r="G43" s="86">
        <v>2011</v>
      </c>
      <c r="H43" s="81" t="s">
        <v>16</v>
      </c>
      <c r="I43" s="80" t="s">
        <v>12</v>
      </c>
      <c r="M43" t="s">
        <v>16</v>
      </c>
      <c r="N43" t="s">
        <v>12</v>
      </c>
      <c r="O43">
        <v>582</v>
      </c>
      <c r="P43">
        <v>81</v>
      </c>
      <c r="R43" s="51" t="s">
        <v>16</v>
      </c>
      <c r="S43" s="51" t="s">
        <v>12</v>
      </c>
      <c r="T43">
        <v>582</v>
      </c>
      <c r="U43">
        <v>81</v>
      </c>
      <c r="V43" s="29" t="s">
        <v>67</v>
      </c>
      <c r="X43" s="51" t="s">
        <v>16</v>
      </c>
      <c r="Y43" s="51" t="s">
        <v>12</v>
      </c>
      <c r="Z43">
        <v>564</v>
      </c>
      <c r="AA43">
        <v>53</v>
      </c>
      <c r="AD43" s="51" t="s">
        <v>16</v>
      </c>
      <c r="AE43" s="51" t="s">
        <v>12</v>
      </c>
      <c r="AF43">
        <v>710</v>
      </c>
      <c r="AG43">
        <v>54</v>
      </c>
      <c r="AJ43" s="51" t="s">
        <v>16</v>
      </c>
      <c r="AK43" s="51" t="s">
        <v>12</v>
      </c>
      <c r="AL43">
        <v>700</v>
      </c>
      <c r="AM43">
        <v>48</v>
      </c>
      <c r="AN43" s="28" t="s">
        <v>66</v>
      </c>
    </row>
    <row r="44" spans="2:40" ht="16.5" thickBot="1">
      <c r="B44" s="26">
        <f t="shared" ca="1" si="0"/>
        <v>640</v>
      </c>
      <c r="C44" s="85">
        <v>81</v>
      </c>
      <c r="D44" s="89" t="s">
        <v>33</v>
      </c>
      <c r="E44" s="89" t="s">
        <v>32</v>
      </c>
      <c r="F44" s="78" t="s">
        <v>11</v>
      </c>
      <c r="G44" s="86">
        <v>2011</v>
      </c>
      <c r="H44" s="81" t="s">
        <v>16</v>
      </c>
      <c r="I44" s="80" t="s">
        <v>12</v>
      </c>
      <c r="M44" t="s">
        <v>16</v>
      </c>
      <c r="N44" t="s">
        <v>12</v>
      </c>
      <c r="O44">
        <v>609</v>
      </c>
      <c r="P44">
        <v>82</v>
      </c>
      <c r="R44" s="51" t="s">
        <v>16</v>
      </c>
      <c r="S44" s="51" t="s">
        <v>12</v>
      </c>
      <c r="T44">
        <v>609</v>
      </c>
      <c r="U44">
        <v>82</v>
      </c>
      <c r="V44" s="30" t="s">
        <v>68</v>
      </c>
      <c r="X44" s="51" t="s">
        <v>16</v>
      </c>
      <c r="Y44" s="51" t="s">
        <v>12</v>
      </c>
      <c r="Z44">
        <v>580</v>
      </c>
      <c r="AA44">
        <v>45</v>
      </c>
      <c r="AD44" s="51" t="s">
        <v>16</v>
      </c>
      <c r="AE44" s="51" t="s">
        <v>12</v>
      </c>
      <c r="AF44">
        <v>737</v>
      </c>
      <c r="AG44">
        <v>59</v>
      </c>
      <c r="AJ44" s="51" t="s">
        <v>16</v>
      </c>
      <c r="AK44" s="51" t="s">
        <v>12</v>
      </c>
      <c r="AL44">
        <v>734</v>
      </c>
      <c r="AM44">
        <v>42</v>
      </c>
      <c r="AN44" s="28" t="s">
        <v>66</v>
      </c>
    </row>
    <row r="45" spans="2:40" ht="16.5" thickBot="1">
      <c r="B45" s="26">
        <f t="shared" ca="1" si="0"/>
        <v>438</v>
      </c>
      <c r="C45" s="85">
        <v>82</v>
      </c>
      <c r="D45" s="89" t="s">
        <v>24</v>
      </c>
      <c r="E45" s="89" t="s">
        <v>27</v>
      </c>
      <c r="F45" s="78" t="s">
        <v>11</v>
      </c>
      <c r="G45" s="86">
        <v>2012</v>
      </c>
      <c r="H45" s="81" t="s">
        <v>16</v>
      </c>
      <c r="I45" s="80" t="s">
        <v>12</v>
      </c>
      <c r="M45" t="s">
        <v>16</v>
      </c>
      <c r="N45" t="s">
        <v>12</v>
      </c>
      <c r="O45">
        <v>664</v>
      </c>
      <c r="P45">
        <v>91</v>
      </c>
      <c r="R45" s="51" t="s">
        <v>16</v>
      </c>
      <c r="S45" s="51" t="s">
        <v>12</v>
      </c>
      <c r="T45">
        <v>664</v>
      </c>
      <c r="U45">
        <v>91</v>
      </c>
      <c r="V45" s="30" t="s">
        <v>68</v>
      </c>
      <c r="X45" s="51" t="s">
        <v>16</v>
      </c>
      <c r="Y45" s="51" t="s">
        <v>12</v>
      </c>
      <c r="Z45">
        <v>638</v>
      </c>
      <c r="AA45">
        <v>41</v>
      </c>
      <c r="AD45" s="51" t="s">
        <v>16</v>
      </c>
      <c r="AE45" s="51" t="s">
        <v>12</v>
      </c>
      <c r="AF45">
        <v>776</v>
      </c>
      <c r="AG45">
        <v>55</v>
      </c>
      <c r="AJ45" s="51" t="s">
        <v>16</v>
      </c>
      <c r="AK45" s="51" t="s">
        <v>12</v>
      </c>
      <c r="AL45">
        <v>736</v>
      </c>
      <c r="AM45">
        <v>49</v>
      </c>
      <c r="AN45" s="28" t="s">
        <v>66</v>
      </c>
    </row>
    <row r="46" spans="2:40" ht="16.5" thickBot="1">
      <c r="B46" s="26">
        <f t="shared" ca="1" si="0"/>
        <v>194</v>
      </c>
      <c r="C46" s="85">
        <v>83</v>
      </c>
      <c r="D46" s="89" t="s">
        <v>233</v>
      </c>
      <c r="E46" s="89" t="s">
        <v>234</v>
      </c>
      <c r="F46" s="78" t="s">
        <v>11</v>
      </c>
      <c r="G46" s="86">
        <v>2012</v>
      </c>
      <c r="H46" s="81" t="s">
        <v>16</v>
      </c>
      <c r="I46" s="80" t="s">
        <v>12</v>
      </c>
      <c r="M46" t="s">
        <v>16</v>
      </c>
      <c r="N46" t="s">
        <v>12</v>
      </c>
      <c r="O46">
        <v>668</v>
      </c>
      <c r="P46">
        <v>90</v>
      </c>
      <c r="R46" s="51" t="s">
        <v>16</v>
      </c>
      <c r="S46" s="51" t="s">
        <v>12</v>
      </c>
      <c r="T46">
        <v>668</v>
      </c>
      <c r="U46">
        <v>90</v>
      </c>
      <c r="V46" s="30" t="s">
        <v>68</v>
      </c>
      <c r="X46" s="51" t="s">
        <v>16</v>
      </c>
      <c r="Y46" s="51" t="s">
        <v>12</v>
      </c>
      <c r="Z46">
        <v>791</v>
      </c>
      <c r="AA46">
        <v>60</v>
      </c>
      <c r="AD46" s="51" t="s">
        <v>16</v>
      </c>
      <c r="AE46" s="51" t="s">
        <v>12</v>
      </c>
      <c r="AF46">
        <v>813</v>
      </c>
      <c r="AG46">
        <v>45</v>
      </c>
      <c r="AJ46" s="51" t="s">
        <v>16</v>
      </c>
      <c r="AK46" s="51" t="s">
        <v>12</v>
      </c>
      <c r="AL46">
        <v>808</v>
      </c>
      <c r="AM46">
        <v>54</v>
      </c>
      <c r="AN46" s="28" t="s">
        <v>66</v>
      </c>
    </row>
    <row r="47" spans="2:40" ht="16.5" thickBot="1">
      <c r="B47" s="26">
        <f t="shared" ca="1" si="0"/>
        <v>918</v>
      </c>
      <c r="C47" s="88">
        <v>84</v>
      </c>
      <c r="D47" s="89" t="s">
        <v>159</v>
      </c>
      <c r="E47" s="89" t="s">
        <v>160</v>
      </c>
      <c r="F47" s="78" t="s">
        <v>91</v>
      </c>
      <c r="G47" s="92">
        <v>2011</v>
      </c>
      <c r="H47" s="81" t="s">
        <v>16</v>
      </c>
      <c r="I47" s="80" t="s">
        <v>12</v>
      </c>
      <c r="M47" t="s">
        <v>16</v>
      </c>
      <c r="N47" t="s">
        <v>12</v>
      </c>
      <c r="O47">
        <v>858</v>
      </c>
      <c r="P47">
        <v>84</v>
      </c>
      <c r="R47" s="51" t="s">
        <v>16</v>
      </c>
      <c r="S47" s="51" t="s">
        <v>12</v>
      </c>
      <c r="T47">
        <v>858</v>
      </c>
      <c r="U47">
        <v>84</v>
      </c>
      <c r="V47" s="30" t="s">
        <v>68</v>
      </c>
      <c r="X47" s="51" t="s">
        <v>16</v>
      </c>
      <c r="Y47" s="51" t="s">
        <v>12</v>
      </c>
      <c r="Z47">
        <v>799</v>
      </c>
      <c r="AA47">
        <v>59</v>
      </c>
      <c r="AD47" s="51" t="s">
        <v>16</v>
      </c>
      <c r="AE47" s="51" t="s">
        <v>12</v>
      </c>
      <c r="AF47">
        <v>826</v>
      </c>
      <c r="AG47">
        <v>42</v>
      </c>
      <c r="AJ47" s="51" t="s">
        <v>16</v>
      </c>
      <c r="AK47" s="51" t="s">
        <v>12</v>
      </c>
      <c r="AL47">
        <v>825</v>
      </c>
      <c r="AM47">
        <v>55</v>
      </c>
      <c r="AN47" s="28" t="s">
        <v>66</v>
      </c>
    </row>
    <row r="48" spans="2:40" ht="16.5" thickBot="1">
      <c r="B48" s="26">
        <f t="shared" ca="1" si="0"/>
        <v>51</v>
      </c>
      <c r="C48" s="88">
        <v>85</v>
      </c>
      <c r="D48" s="89" t="s">
        <v>92</v>
      </c>
      <c r="E48" s="89" t="s">
        <v>31</v>
      </c>
      <c r="F48" s="78" t="s">
        <v>91</v>
      </c>
      <c r="G48" s="92">
        <v>2011</v>
      </c>
      <c r="H48" s="81" t="s">
        <v>16</v>
      </c>
      <c r="I48" s="80" t="s">
        <v>12</v>
      </c>
      <c r="M48" t="s">
        <v>16</v>
      </c>
      <c r="N48" t="s">
        <v>12</v>
      </c>
      <c r="O48">
        <v>933</v>
      </c>
      <c r="P48">
        <v>79</v>
      </c>
      <c r="R48" s="51" t="s">
        <v>16</v>
      </c>
      <c r="S48" s="51" t="s">
        <v>12</v>
      </c>
      <c r="T48">
        <v>933</v>
      </c>
      <c r="U48">
        <v>79</v>
      </c>
      <c r="V48" s="30" t="s">
        <v>68</v>
      </c>
      <c r="X48" s="51" t="s">
        <v>16</v>
      </c>
      <c r="Y48" s="51" t="s">
        <v>12</v>
      </c>
      <c r="Z48">
        <v>909</v>
      </c>
      <c r="AA48">
        <v>54</v>
      </c>
      <c r="AD48" s="51" t="s">
        <v>16</v>
      </c>
      <c r="AE48" s="51" t="s">
        <v>12</v>
      </c>
      <c r="AF48">
        <v>881</v>
      </c>
      <c r="AG48">
        <v>58</v>
      </c>
      <c r="AJ48" s="51" t="s">
        <v>16</v>
      </c>
      <c r="AK48" s="51" t="s">
        <v>12</v>
      </c>
      <c r="AL48">
        <v>872</v>
      </c>
      <c r="AM48">
        <v>59</v>
      </c>
      <c r="AN48" s="28" t="s">
        <v>66</v>
      </c>
    </row>
    <row r="49" spans="2:40" ht="16.5" thickBot="1">
      <c r="B49" s="26">
        <f t="shared" ca="1" si="0"/>
        <v>67</v>
      </c>
      <c r="C49" s="85">
        <v>86</v>
      </c>
      <c r="D49" s="89" t="s">
        <v>149</v>
      </c>
      <c r="E49" s="89" t="s">
        <v>150</v>
      </c>
      <c r="F49" s="78" t="s">
        <v>13</v>
      </c>
      <c r="G49" s="86">
        <v>2012</v>
      </c>
      <c r="H49" s="81" t="s">
        <v>16</v>
      </c>
      <c r="I49" s="80" t="s">
        <v>12</v>
      </c>
      <c r="M49" t="s">
        <v>14</v>
      </c>
      <c r="N49" t="s">
        <v>12</v>
      </c>
      <c r="O49">
        <v>60</v>
      </c>
      <c r="P49">
        <v>10</v>
      </c>
      <c r="R49" s="51" t="s">
        <v>14</v>
      </c>
      <c r="S49" s="51" t="s">
        <v>12</v>
      </c>
      <c r="T49">
        <v>60</v>
      </c>
      <c r="U49">
        <v>10</v>
      </c>
      <c r="V49" s="28" t="s">
        <v>66</v>
      </c>
      <c r="X49" s="51" t="s">
        <v>16</v>
      </c>
      <c r="Y49" s="51" t="s">
        <v>12</v>
      </c>
      <c r="Z49">
        <v>969</v>
      </c>
      <c r="AA49">
        <v>46</v>
      </c>
      <c r="AD49" s="51" t="s">
        <v>16</v>
      </c>
      <c r="AE49" s="51" t="s">
        <v>12</v>
      </c>
      <c r="AF49">
        <v>984</v>
      </c>
      <c r="AG49">
        <v>49</v>
      </c>
      <c r="AJ49" s="51" t="s">
        <v>16</v>
      </c>
      <c r="AK49" s="51" t="s">
        <v>12</v>
      </c>
      <c r="AL49">
        <v>922</v>
      </c>
      <c r="AM49">
        <v>56</v>
      </c>
      <c r="AN49" s="28" t="s">
        <v>66</v>
      </c>
    </row>
    <row r="50" spans="2:40" ht="16.5" thickBot="1">
      <c r="B50" s="26">
        <f t="shared" ca="1" si="0"/>
        <v>284</v>
      </c>
      <c r="C50" s="85">
        <v>87</v>
      </c>
      <c r="D50" s="89" t="s">
        <v>153</v>
      </c>
      <c r="E50" s="89" t="s">
        <v>29</v>
      </c>
      <c r="F50" s="78" t="s">
        <v>13</v>
      </c>
      <c r="G50" s="86">
        <v>2012</v>
      </c>
      <c r="H50" s="81" t="s">
        <v>16</v>
      </c>
      <c r="I50" s="80" t="s">
        <v>12</v>
      </c>
      <c r="M50" t="s">
        <v>14</v>
      </c>
      <c r="N50" t="s">
        <v>12</v>
      </c>
      <c r="O50">
        <v>101</v>
      </c>
      <c r="P50">
        <v>96</v>
      </c>
      <c r="R50" s="51" t="s">
        <v>14</v>
      </c>
      <c r="S50" s="51" t="s">
        <v>12</v>
      </c>
      <c r="T50">
        <v>101</v>
      </c>
      <c r="U50">
        <v>96</v>
      </c>
      <c r="V50" s="28" t="s">
        <v>66</v>
      </c>
      <c r="X50" s="51" t="s">
        <v>16</v>
      </c>
      <c r="Y50" s="51" t="s">
        <v>9</v>
      </c>
      <c r="Z50">
        <v>360</v>
      </c>
      <c r="AA50">
        <v>62</v>
      </c>
      <c r="AD50" s="51" t="s">
        <v>16</v>
      </c>
      <c r="AE50" s="51" t="s">
        <v>9</v>
      </c>
      <c r="AF50">
        <v>533</v>
      </c>
      <c r="AG50">
        <v>63</v>
      </c>
      <c r="AJ50" s="51" t="s">
        <v>16</v>
      </c>
      <c r="AK50" s="51" t="s">
        <v>9</v>
      </c>
      <c r="AL50">
        <v>486</v>
      </c>
      <c r="AM50">
        <v>63</v>
      </c>
      <c r="AN50" s="28" t="s">
        <v>66</v>
      </c>
    </row>
    <row r="51" spans="2:40" ht="16.5" thickBot="1">
      <c r="B51" s="26">
        <f t="shared" ca="1" si="0"/>
        <v>92</v>
      </c>
      <c r="C51" s="85">
        <v>88</v>
      </c>
      <c r="D51" s="89" t="s">
        <v>147</v>
      </c>
      <c r="E51" s="89" t="s">
        <v>148</v>
      </c>
      <c r="F51" s="78" t="s">
        <v>13</v>
      </c>
      <c r="G51" s="86">
        <v>2012</v>
      </c>
      <c r="H51" s="81" t="s">
        <v>16</v>
      </c>
      <c r="I51" s="80" t="s">
        <v>12</v>
      </c>
      <c r="M51" t="s">
        <v>14</v>
      </c>
      <c r="N51" t="s">
        <v>12</v>
      </c>
      <c r="O51">
        <v>322</v>
      </c>
      <c r="P51">
        <v>94</v>
      </c>
      <c r="R51" s="52" t="s">
        <v>14</v>
      </c>
      <c r="S51" s="51" t="s">
        <v>12</v>
      </c>
      <c r="T51">
        <v>322</v>
      </c>
      <c r="U51">
        <v>94</v>
      </c>
      <c r="V51" s="28" t="s">
        <v>66</v>
      </c>
      <c r="X51" s="52" t="s">
        <v>16</v>
      </c>
      <c r="Y51" s="51" t="s">
        <v>9</v>
      </c>
      <c r="Z51">
        <v>550</v>
      </c>
      <c r="AA51">
        <v>63</v>
      </c>
      <c r="AD51" s="52" t="s">
        <v>16</v>
      </c>
      <c r="AE51" s="51" t="s">
        <v>9</v>
      </c>
      <c r="AF51">
        <v>613</v>
      </c>
      <c r="AG51">
        <v>62</v>
      </c>
      <c r="AJ51" s="52" t="s">
        <v>16</v>
      </c>
      <c r="AK51" s="51" t="s">
        <v>9</v>
      </c>
      <c r="AL51">
        <v>792</v>
      </c>
      <c r="AM51">
        <v>62</v>
      </c>
      <c r="AN51" s="28" t="s">
        <v>66</v>
      </c>
    </row>
    <row r="52" spans="2:40" ht="16.5" thickBot="1">
      <c r="B52" s="26">
        <f t="shared" ca="1" si="0"/>
        <v>872</v>
      </c>
      <c r="C52" s="85">
        <v>89</v>
      </c>
      <c r="D52" s="89" t="s">
        <v>22</v>
      </c>
      <c r="E52" s="89" t="s">
        <v>26</v>
      </c>
      <c r="F52" s="78" t="s">
        <v>13</v>
      </c>
      <c r="G52" s="86">
        <v>2011</v>
      </c>
      <c r="H52" s="81" t="s">
        <v>16</v>
      </c>
      <c r="I52" s="80" t="s">
        <v>12</v>
      </c>
      <c r="M52" t="s">
        <v>14</v>
      </c>
      <c r="N52" t="s">
        <v>12</v>
      </c>
      <c r="O52">
        <v>450</v>
      </c>
      <c r="P52">
        <v>95</v>
      </c>
      <c r="R52" s="51" t="s">
        <v>14</v>
      </c>
      <c r="S52" s="51" t="s">
        <v>12</v>
      </c>
      <c r="T52">
        <v>450</v>
      </c>
      <c r="U52">
        <v>95</v>
      </c>
      <c r="V52" s="28" t="s">
        <v>66</v>
      </c>
      <c r="X52" s="51" t="s">
        <v>14</v>
      </c>
      <c r="Y52" s="51" t="s">
        <v>12</v>
      </c>
      <c r="Z52">
        <v>476</v>
      </c>
      <c r="AA52">
        <v>66</v>
      </c>
      <c r="AD52" s="51" t="s">
        <v>14</v>
      </c>
      <c r="AE52" s="51" t="s">
        <v>12</v>
      </c>
      <c r="AF52">
        <v>584</v>
      </c>
      <c r="AG52">
        <v>65</v>
      </c>
      <c r="AJ52" s="51" t="s">
        <v>14</v>
      </c>
      <c r="AK52" s="51" t="s">
        <v>12</v>
      </c>
      <c r="AL52">
        <v>737</v>
      </c>
      <c r="AM52">
        <v>66</v>
      </c>
      <c r="AN52" s="28" t="s">
        <v>66</v>
      </c>
    </row>
    <row r="53" spans="2:40" ht="16.5" thickBot="1">
      <c r="B53" s="26">
        <f t="shared" ca="1" si="0"/>
        <v>345</v>
      </c>
      <c r="C53" s="85">
        <v>90</v>
      </c>
      <c r="D53" s="89" t="s">
        <v>158</v>
      </c>
      <c r="E53" s="89" t="s">
        <v>57</v>
      </c>
      <c r="F53" s="78" t="s">
        <v>13</v>
      </c>
      <c r="G53" s="86">
        <v>2011</v>
      </c>
      <c r="H53" s="81" t="s">
        <v>16</v>
      </c>
      <c r="I53" s="80" t="s">
        <v>12</v>
      </c>
      <c r="M53" t="s">
        <v>14</v>
      </c>
      <c r="N53" t="s">
        <v>12</v>
      </c>
      <c r="O53">
        <v>734</v>
      </c>
      <c r="P53">
        <v>99</v>
      </c>
      <c r="R53" s="51" t="s">
        <v>14</v>
      </c>
      <c r="S53" s="51" t="s">
        <v>12</v>
      </c>
      <c r="T53">
        <v>734</v>
      </c>
      <c r="U53">
        <v>99</v>
      </c>
      <c r="V53" s="28" t="s">
        <v>66</v>
      </c>
      <c r="X53" s="51" t="s">
        <v>14</v>
      </c>
      <c r="Y53" s="51" t="s">
        <v>12</v>
      </c>
      <c r="Z53">
        <v>506</v>
      </c>
      <c r="AA53">
        <v>64</v>
      </c>
      <c r="AD53" s="51" t="s">
        <v>14</v>
      </c>
      <c r="AE53" s="51" t="s">
        <v>12</v>
      </c>
      <c r="AF53">
        <v>863</v>
      </c>
      <c r="AG53">
        <v>64</v>
      </c>
      <c r="AJ53" s="51" t="s">
        <v>14</v>
      </c>
      <c r="AK53" s="51" t="s">
        <v>12</v>
      </c>
      <c r="AL53">
        <v>804</v>
      </c>
      <c r="AM53">
        <v>64</v>
      </c>
      <c r="AN53" s="28" t="s">
        <v>66</v>
      </c>
    </row>
    <row r="54" spans="2:40" ht="16.5" thickBot="1">
      <c r="B54" s="26">
        <f t="shared" ca="1" si="0"/>
        <v>447</v>
      </c>
      <c r="C54" s="88">
        <v>91</v>
      </c>
      <c r="D54" s="89" t="s">
        <v>41</v>
      </c>
      <c r="E54" s="89" t="s">
        <v>48</v>
      </c>
      <c r="F54" s="78" t="s">
        <v>15</v>
      </c>
      <c r="G54" s="92"/>
      <c r="H54" s="81" t="s">
        <v>16</v>
      </c>
      <c r="I54" s="80" t="s">
        <v>12</v>
      </c>
      <c r="M54" t="s">
        <v>14</v>
      </c>
      <c r="N54" t="s">
        <v>12</v>
      </c>
      <c r="O54">
        <v>980</v>
      </c>
      <c r="P54">
        <v>98</v>
      </c>
      <c r="R54" s="51" t="s">
        <v>14</v>
      </c>
      <c r="S54" s="51" t="s">
        <v>12</v>
      </c>
      <c r="T54">
        <v>980</v>
      </c>
      <c r="U54">
        <v>98</v>
      </c>
      <c r="V54" s="28" t="s">
        <v>66</v>
      </c>
      <c r="X54" s="51" t="s">
        <v>14</v>
      </c>
      <c r="Y54" s="51" t="s">
        <v>12</v>
      </c>
      <c r="Z54">
        <v>664</v>
      </c>
      <c r="AA54">
        <v>65</v>
      </c>
      <c r="AD54" s="51" t="s">
        <v>14</v>
      </c>
      <c r="AE54" s="51" t="s">
        <v>12</v>
      </c>
      <c r="AF54">
        <v>957</v>
      </c>
      <c r="AG54">
        <v>66</v>
      </c>
      <c r="AJ54" s="51" t="s">
        <v>14</v>
      </c>
      <c r="AK54" s="51" t="s">
        <v>12</v>
      </c>
      <c r="AL54">
        <v>901</v>
      </c>
      <c r="AM54">
        <v>65</v>
      </c>
      <c r="AN54" s="28" t="s">
        <v>66</v>
      </c>
    </row>
    <row r="55" spans="2:40" ht="16.5" thickBot="1">
      <c r="B55" s="26">
        <f t="shared" ca="1" si="0"/>
        <v>288</v>
      </c>
      <c r="C55" s="88">
        <v>92</v>
      </c>
      <c r="D55" s="89" t="s">
        <v>46</v>
      </c>
      <c r="E55" s="89" t="s">
        <v>47</v>
      </c>
      <c r="F55" s="78" t="s">
        <v>15</v>
      </c>
      <c r="G55" s="92"/>
      <c r="H55" s="81" t="s">
        <v>16</v>
      </c>
      <c r="I55" s="80" t="s">
        <v>12</v>
      </c>
      <c r="M55" t="s">
        <v>14</v>
      </c>
      <c r="N55" t="s">
        <v>9</v>
      </c>
      <c r="O55">
        <v>214</v>
      </c>
      <c r="P55">
        <v>13</v>
      </c>
      <c r="R55" s="52" t="s">
        <v>14</v>
      </c>
      <c r="S55" s="51" t="s">
        <v>9</v>
      </c>
      <c r="T55">
        <v>214</v>
      </c>
      <c r="U55">
        <v>13</v>
      </c>
      <c r="V55" s="33" t="s">
        <v>66</v>
      </c>
      <c r="X55" s="52" t="s">
        <v>14</v>
      </c>
      <c r="Y55" s="51" t="s">
        <v>9</v>
      </c>
      <c r="Z55">
        <v>777</v>
      </c>
      <c r="AA55">
        <v>68</v>
      </c>
      <c r="AD55" s="52" t="s">
        <v>14</v>
      </c>
      <c r="AE55" s="51" t="s">
        <v>9</v>
      </c>
      <c r="AF55">
        <v>650</v>
      </c>
      <c r="AG55">
        <v>68</v>
      </c>
      <c r="AJ55" s="52" t="s">
        <v>14</v>
      </c>
      <c r="AK55" s="51" t="s">
        <v>9</v>
      </c>
      <c r="AL55">
        <v>642</v>
      </c>
      <c r="AM55">
        <v>68</v>
      </c>
      <c r="AN55" s="28" t="s">
        <v>66</v>
      </c>
    </row>
    <row r="56" spans="2:40" ht="16.5" thickBot="1">
      <c r="B56" s="26">
        <f t="shared" ca="1" si="0"/>
        <v>599</v>
      </c>
      <c r="C56" s="88">
        <v>93</v>
      </c>
      <c r="D56" s="89" t="s">
        <v>38</v>
      </c>
      <c r="E56" s="89" t="s">
        <v>26</v>
      </c>
      <c r="F56" s="78" t="s">
        <v>15</v>
      </c>
      <c r="G56" s="92"/>
      <c r="H56" s="81" t="s">
        <v>16</v>
      </c>
      <c r="I56" s="80" t="s">
        <v>12</v>
      </c>
      <c r="M56" t="s">
        <v>14</v>
      </c>
      <c r="N56" t="s">
        <v>9</v>
      </c>
      <c r="O56">
        <v>500</v>
      </c>
      <c r="P56">
        <v>100</v>
      </c>
      <c r="R56" s="51" t="s">
        <v>14</v>
      </c>
      <c r="S56" s="51" t="s">
        <v>9</v>
      </c>
      <c r="T56">
        <v>500</v>
      </c>
      <c r="U56">
        <v>100</v>
      </c>
      <c r="V56" s="33" t="s">
        <v>66</v>
      </c>
      <c r="X56" s="51" t="s">
        <v>20</v>
      </c>
      <c r="Y56" s="51" t="s">
        <v>12</v>
      </c>
      <c r="Z56">
        <v>178</v>
      </c>
      <c r="AA56">
        <v>2</v>
      </c>
      <c r="AB56" s="29" t="s">
        <v>67</v>
      </c>
      <c r="AD56" s="51" t="s">
        <v>20</v>
      </c>
      <c r="AE56" s="51" t="s">
        <v>12</v>
      </c>
      <c r="AF56">
        <v>304</v>
      </c>
      <c r="AG56">
        <v>2</v>
      </c>
      <c r="AH56" s="30" t="s">
        <v>68</v>
      </c>
      <c r="AJ56" s="51" t="s">
        <v>20</v>
      </c>
      <c r="AK56" s="51" t="s">
        <v>12</v>
      </c>
      <c r="AL56">
        <v>353</v>
      </c>
      <c r="AM56">
        <v>2</v>
      </c>
      <c r="AN56" s="28" t="s">
        <v>66</v>
      </c>
    </row>
    <row r="57" spans="2:40" ht="16.5" thickBot="1">
      <c r="B57" s="26">
        <f t="shared" ca="1" si="0"/>
        <v>528</v>
      </c>
      <c r="C57" s="85">
        <v>10</v>
      </c>
      <c r="D57" s="89" t="s">
        <v>239</v>
      </c>
      <c r="E57" s="89" t="s">
        <v>34</v>
      </c>
      <c r="F57" s="78" t="s">
        <v>11</v>
      </c>
      <c r="G57" s="86">
        <v>2010</v>
      </c>
      <c r="H57" s="81" t="s">
        <v>14</v>
      </c>
      <c r="I57" s="80" t="s">
        <v>12</v>
      </c>
      <c r="M57" t="s">
        <v>14</v>
      </c>
      <c r="N57" t="s">
        <v>9</v>
      </c>
      <c r="O57">
        <v>670</v>
      </c>
      <c r="P57">
        <v>16</v>
      </c>
      <c r="R57" s="52" t="s">
        <v>14</v>
      </c>
      <c r="S57" s="51" t="s">
        <v>9</v>
      </c>
      <c r="T57">
        <v>670</v>
      </c>
      <c r="U57">
        <v>16</v>
      </c>
      <c r="V57" s="33" t="s">
        <v>66</v>
      </c>
      <c r="X57" s="52" t="s">
        <v>20</v>
      </c>
      <c r="Y57" s="51" t="s">
        <v>12</v>
      </c>
      <c r="Z57">
        <v>599</v>
      </c>
      <c r="AA57">
        <v>1</v>
      </c>
      <c r="AB57" s="29" t="s">
        <v>67</v>
      </c>
      <c r="AD57" s="52" t="s">
        <v>20</v>
      </c>
      <c r="AE57" s="51" t="s">
        <v>12</v>
      </c>
      <c r="AF57">
        <v>517</v>
      </c>
      <c r="AG57">
        <v>1</v>
      </c>
      <c r="AH57" s="30" t="s">
        <v>68</v>
      </c>
      <c r="AJ57" s="52" t="s">
        <v>20</v>
      </c>
      <c r="AK57" s="51" t="s">
        <v>12</v>
      </c>
      <c r="AL57">
        <v>792</v>
      </c>
      <c r="AM57">
        <v>1</v>
      </c>
      <c r="AN57" s="28" t="s">
        <v>66</v>
      </c>
    </row>
    <row r="58" spans="2:40" ht="16.5" thickBot="1">
      <c r="B58" s="26">
        <f t="shared" ca="1" si="0"/>
        <v>734</v>
      </c>
      <c r="C58" s="85">
        <v>94</v>
      </c>
      <c r="D58" s="89" t="s">
        <v>24</v>
      </c>
      <c r="E58" s="89" t="s">
        <v>25</v>
      </c>
      <c r="F58" s="78" t="s">
        <v>11</v>
      </c>
      <c r="G58" s="86">
        <v>2010</v>
      </c>
      <c r="H58" s="81" t="s">
        <v>14</v>
      </c>
      <c r="I58" s="80" t="s">
        <v>12</v>
      </c>
      <c r="M58" t="s">
        <v>19</v>
      </c>
      <c r="N58" t="s">
        <v>12</v>
      </c>
      <c r="O58">
        <v>426</v>
      </c>
      <c r="P58">
        <v>42</v>
      </c>
      <c r="R58" s="51" t="s">
        <v>19</v>
      </c>
      <c r="S58" s="51" t="s">
        <v>12</v>
      </c>
      <c r="T58">
        <v>426</v>
      </c>
      <c r="U58">
        <v>42</v>
      </c>
      <c r="V58" s="28" t="s">
        <v>66</v>
      </c>
      <c r="X58" s="51" t="s">
        <v>19</v>
      </c>
      <c r="Y58" s="51" t="s">
        <v>12</v>
      </c>
      <c r="Z58">
        <v>214</v>
      </c>
      <c r="AA58">
        <v>75</v>
      </c>
      <c r="AB58" s="29" t="s">
        <v>67</v>
      </c>
      <c r="AD58" s="51" t="s">
        <v>19</v>
      </c>
      <c r="AE58" s="51" t="s">
        <v>12</v>
      </c>
      <c r="AF58">
        <v>313</v>
      </c>
      <c r="AG58">
        <v>75</v>
      </c>
      <c r="AH58" s="30" t="s">
        <v>68</v>
      </c>
      <c r="AJ58" s="51" t="s">
        <v>19</v>
      </c>
      <c r="AK58" s="51" t="s">
        <v>12</v>
      </c>
      <c r="AL58">
        <v>295</v>
      </c>
      <c r="AM58">
        <v>75</v>
      </c>
      <c r="AN58" s="28" t="s">
        <v>66</v>
      </c>
    </row>
    <row r="59" spans="2:40" ht="16.5" thickBot="1">
      <c r="B59" s="26">
        <f t="shared" ca="1" si="0"/>
        <v>452</v>
      </c>
      <c r="C59" s="85">
        <v>95</v>
      </c>
      <c r="D59" s="89" t="s">
        <v>235</v>
      </c>
      <c r="E59" s="89" t="s">
        <v>101</v>
      </c>
      <c r="F59" s="78" t="s">
        <v>11</v>
      </c>
      <c r="G59" s="86">
        <v>2010</v>
      </c>
      <c r="H59" s="81" t="s">
        <v>14</v>
      </c>
      <c r="I59" s="80" t="s">
        <v>12</v>
      </c>
      <c r="M59" t="s">
        <v>19</v>
      </c>
      <c r="N59" t="s">
        <v>12</v>
      </c>
      <c r="O59">
        <v>689</v>
      </c>
      <c r="P59">
        <v>41</v>
      </c>
      <c r="R59" s="51" t="s">
        <v>19</v>
      </c>
      <c r="S59" s="51" t="s">
        <v>12</v>
      </c>
      <c r="T59">
        <v>689</v>
      </c>
      <c r="U59">
        <v>41</v>
      </c>
      <c r="V59" s="28" t="s">
        <v>66</v>
      </c>
      <c r="X59" s="51" t="s">
        <v>19</v>
      </c>
      <c r="Y59" s="51" t="s">
        <v>12</v>
      </c>
      <c r="Z59">
        <v>368</v>
      </c>
      <c r="AA59">
        <v>3</v>
      </c>
      <c r="AB59" s="29" t="s">
        <v>67</v>
      </c>
      <c r="AD59" s="51" t="s">
        <v>19</v>
      </c>
      <c r="AE59" s="51" t="s">
        <v>12</v>
      </c>
      <c r="AF59">
        <v>807</v>
      </c>
      <c r="AG59">
        <v>3</v>
      </c>
      <c r="AH59" s="30" t="s">
        <v>68</v>
      </c>
      <c r="AJ59" s="51" t="s">
        <v>19</v>
      </c>
      <c r="AK59" s="51" t="s">
        <v>12</v>
      </c>
      <c r="AL59">
        <v>735</v>
      </c>
      <c r="AM59">
        <v>3</v>
      </c>
      <c r="AN59" s="28" t="s">
        <v>66</v>
      </c>
    </row>
    <row r="60" spans="2:40" ht="16.5" thickBot="1">
      <c r="B60" s="26">
        <f t="shared" ca="1" si="0"/>
        <v>215</v>
      </c>
      <c r="C60" s="85">
        <v>96</v>
      </c>
      <c r="D60" s="89" t="s">
        <v>63</v>
      </c>
      <c r="E60" s="89" t="s">
        <v>102</v>
      </c>
      <c r="F60" s="78" t="s">
        <v>11</v>
      </c>
      <c r="G60" s="86">
        <v>2010</v>
      </c>
      <c r="H60" s="81" t="s">
        <v>14</v>
      </c>
      <c r="I60" s="80" t="s">
        <v>12</v>
      </c>
      <c r="M60" t="s">
        <v>19</v>
      </c>
      <c r="N60" t="s">
        <v>12</v>
      </c>
      <c r="O60">
        <v>829</v>
      </c>
      <c r="P60">
        <v>40</v>
      </c>
      <c r="R60" s="51" t="s">
        <v>19</v>
      </c>
      <c r="S60" s="51" t="s">
        <v>12</v>
      </c>
      <c r="T60">
        <v>829</v>
      </c>
      <c r="U60">
        <v>40</v>
      </c>
      <c r="V60" s="28" t="s">
        <v>66</v>
      </c>
      <c r="X60" s="51" t="s">
        <v>19</v>
      </c>
      <c r="Y60" s="51" t="s">
        <v>9</v>
      </c>
      <c r="Z60">
        <v>151</v>
      </c>
      <c r="AA60">
        <v>78</v>
      </c>
      <c r="AB60" s="28" t="s">
        <v>66</v>
      </c>
      <c r="AD60" s="51" t="s">
        <v>19</v>
      </c>
      <c r="AE60" s="51" t="s">
        <v>9</v>
      </c>
      <c r="AF60">
        <v>6</v>
      </c>
      <c r="AG60">
        <v>78</v>
      </c>
      <c r="AJ60" s="51" t="s">
        <v>19</v>
      </c>
      <c r="AK60" s="51" t="s">
        <v>9</v>
      </c>
      <c r="AL60">
        <v>308</v>
      </c>
      <c r="AM60">
        <v>8</v>
      </c>
      <c r="AN60" s="28" t="s">
        <v>66</v>
      </c>
    </row>
    <row r="61" spans="2:40" ht="16.5" thickBot="1">
      <c r="B61" s="26">
        <f t="shared" ca="1" si="0"/>
        <v>411</v>
      </c>
      <c r="C61" s="88">
        <v>98</v>
      </c>
      <c r="D61" s="89" t="s">
        <v>103</v>
      </c>
      <c r="E61" s="89" t="s">
        <v>209</v>
      </c>
      <c r="F61" s="78" t="s">
        <v>91</v>
      </c>
      <c r="G61" s="92">
        <v>2010</v>
      </c>
      <c r="H61" s="81" t="s">
        <v>14</v>
      </c>
      <c r="I61" s="80" t="s">
        <v>12</v>
      </c>
      <c r="M61" t="s">
        <v>19</v>
      </c>
      <c r="N61" t="s">
        <v>9</v>
      </c>
      <c r="O61">
        <v>121</v>
      </c>
      <c r="P61">
        <v>48</v>
      </c>
      <c r="R61" s="51" t="s">
        <v>19</v>
      </c>
      <c r="S61" s="51" t="s">
        <v>9</v>
      </c>
      <c r="T61">
        <v>121</v>
      </c>
      <c r="U61">
        <v>48</v>
      </c>
      <c r="V61" s="33" t="s">
        <v>66</v>
      </c>
      <c r="X61" s="51" t="s">
        <v>19</v>
      </c>
      <c r="Y61" s="51" t="s">
        <v>9</v>
      </c>
      <c r="Z61">
        <v>162</v>
      </c>
      <c r="AA61">
        <v>74</v>
      </c>
      <c r="AB61" s="28" t="s">
        <v>66</v>
      </c>
      <c r="AD61" s="51" t="s">
        <v>19</v>
      </c>
      <c r="AE61" s="51" t="s">
        <v>9</v>
      </c>
      <c r="AF61">
        <v>67</v>
      </c>
      <c r="AG61">
        <v>6</v>
      </c>
      <c r="AJ61" s="51" t="s">
        <v>19</v>
      </c>
      <c r="AK61" s="51" t="s">
        <v>9</v>
      </c>
      <c r="AL61">
        <v>382</v>
      </c>
      <c r="AM61">
        <v>74</v>
      </c>
      <c r="AN61" s="28" t="s">
        <v>66</v>
      </c>
    </row>
    <row r="62" spans="2:40" ht="16.5" thickBot="1">
      <c r="B62" s="26">
        <f t="shared" ca="1" si="0"/>
        <v>519</v>
      </c>
      <c r="C62" s="88">
        <v>99</v>
      </c>
      <c r="D62" s="89" t="s">
        <v>103</v>
      </c>
      <c r="E62" s="89" t="s">
        <v>104</v>
      </c>
      <c r="F62" s="78" t="s">
        <v>91</v>
      </c>
      <c r="G62" s="92">
        <v>2010</v>
      </c>
      <c r="H62" s="81" t="s">
        <v>14</v>
      </c>
      <c r="I62" s="80" t="s">
        <v>12</v>
      </c>
      <c r="M62" t="s">
        <v>19</v>
      </c>
      <c r="N62" t="s">
        <v>9</v>
      </c>
      <c r="O62">
        <v>468</v>
      </c>
      <c r="P62">
        <v>45</v>
      </c>
      <c r="R62" s="51" t="s">
        <v>19</v>
      </c>
      <c r="S62" s="51" t="s">
        <v>9</v>
      </c>
      <c r="T62">
        <v>468</v>
      </c>
      <c r="U62">
        <v>45</v>
      </c>
      <c r="V62" s="33" t="s">
        <v>66</v>
      </c>
      <c r="X62" s="51" t="s">
        <v>19</v>
      </c>
      <c r="Y62" s="51" t="s">
        <v>9</v>
      </c>
      <c r="Z62">
        <v>423</v>
      </c>
      <c r="AA62">
        <v>8</v>
      </c>
      <c r="AB62" s="28" t="s">
        <v>66</v>
      </c>
      <c r="AD62" s="51" t="s">
        <v>19</v>
      </c>
      <c r="AE62" s="51" t="s">
        <v>9</v>
      </c>
      <c r="AF62">
        <v>112</v>
      </c>
      <c r="AG62">
        <v>74</v>
      </c>
      <c r="AJ62" s="51" t="s">
        <v>19</v>
      </c>
      <c r="AK62" s="51" t="s">
        <v>9</v>
      </c>
      <c r="AL62">
        <v>502</v>
      </c>
      <c r="AM62">
        <v>6</v>
      </c>
      <c r="AN62" s="28" t="s">
        <v>66</v>
      </c>
    </row>
    <row r="63" spans="2:40" ht="16.5" thickBot="1">
      <c r="B63" s="26">
        <f t="shared" ca="1" si="0"/>
        <v>621</v>
      </c>
      <c r="C63" s="85">
        <v>13</v>
      </c>
      <c r="D63" s="89" t="s">
        <v>65</v>
      </c>
      <c r="E63" s="89" t="s">
        <v>105</v>
      </c>
      <c r="F63" s="78" t="s">
        <v>11</v>
      </c>
      <c r="G63" s="86">
        <v>2009</v>
      </c>
      <c r="H63" s="81" t="s">
        <v>14</v>
      </c>
      <c r="I63" s="80" t="s">
        <v>9</v>
      </c>
      <c r="M63" t="s">
        <v>19</v>
      </c>
      <c r="N63" t="s">
        <v>9</v>
      </c>
      <c r="O63">
        <v>588</v>
      </c>
      <c r="P63">
        <v>44</v>
      </c>
      <c r="R63" s="51" t="s">
        <v>19</v>
      </c>
      <c r="S63" s="51" t="s">
        <v>9</v>
      </c>
      <c r="T63">
        <v>588</v>
      </c>
      <c r="U63">
        <v>44</v>
      </c>
      <c r="V63" s="33" t="s">
        <v>66</v>
      </c>
      <c r="X63" s="51" t="s">
        <v>19</v>
      </c>
      <c r="Y63" s="51" t="s">
        <v>9</v>
      </c>
      <c r="Z63">
        <v>520</v>
      </c>
      <c r="AA63">
        <v>9</v>
      </c>
      <c r="AB63" s="28" t="s">
        <v>66</v>
      </c>
      <c r="AD63" s="51" t="s">
        <v>19</v>
      </c>
      <c r="AE63" s="51" t="s">
        <v>9</v>
      </c>
      <c r="AF63">
        <v>430</v>
      </c>
      <c r="AG63">
        <v>8</v>
      </c>
      <c r="AJ63" s="51" t="s">
        <v>19</v>
      </c>
      <c r="AK63" s="51" t="s">
        <v>9</v>
      </c>
      <c r="AL63">
        <v>708</v>
      </c>
      <c r="AM63">
        <v>78</v>
      </c>
      <c r="AN63" s="28" t="s">
        <v>66</v>
      </c>
    </row>
    <row r="64" spans="2:40" ht="16.5" thickBot="1">
      <c r="B64" s="26">
        <f t="shared" ca="1" si="0"/>
        <v>233</v>
      </c>
      <c r="C64" s="85">
        <v>16</v>
      </c>
      <c r="D64" s="89" t="s">
        <v>161</v>
      </c>
      <c r="E64" s="89" t="s">
        <v>28</v>
      </c>
      <c r="F64" s="78" t="s">
        <v>13</v>
      </c>
      <c r="G64" s="86">
        <v>2010</v>
      </c>
      <c r="H64" s="81" t="s">
        <v>14</v>
      </c>
      <c r="I64" s="80" t="s">
        <v>9</v>
      </c>
      <c r="M64" t="s">
        <v>19</v>
      </c>
      <c r="N64" t="s">
        <v>9</v>
      </c>
      <c r="O64">
        <v>635</v>
      </c>
      <c r="P64">
        <v>47</v>
      </c>
      <c r="R64" s="51" t="s">
        <v>19</v>
      </c>
      <c r="S64" s="51" t="s">
        <v>9</v>
      </c>
      <c r="T64">
        <v>635</v>
      </c>
      <c r="U64">
        <v>47</v>
      </c>
      <c r="V64" s="33" t="s">
        <v>66</v>
      </c>
      <c r="X64" s="51" t="s">
        <v>19</v>
      </c>
      <c r="Y64" s="51" t="s">
        <v>9</v>
      </c>
      <c r="Z64">
        <v>797</v>
      </c>
      <c r="AA64">
        <v>4</v>
      </c>
      <c r="AB64" s="29" t="s">
        <v>67</v>
      </c>
      <c r="AD64" s="51" t="s">
        <v>19</v>
      </c>
      <c r="AE64" s="51" t="s">
        <v>9</v>
      </c>
      <c r="AF64">
        <v>623</v>
      </c>
      <c r="AG64">
        <v>9</v>
      </c>
      <c r="AJ64" s="51" t="s">
        <v>19</v>
      </c>
      <c r="AK64" s="51" t="s">
        <v>9</v>
      </c>
      <c r="AL64">
        <v>742</v>
      </c>
      <c r="AM64">
        <v>5</v>
      </c>
      <c r="AN64" s="28" t="s">
        <v>66</v>
      </c>
    </row>
    <row r="65" spans="2:40" ht="16.5" thickBot="1">
      <c r="B65" s="26">
        <f t="shared" ca="1" si="0"/>
        <v>586</v>
      </c>
      <c r="C65" s="85">
        <v>100</v>
      </c>
      <c r="D65" s="89" t="s">
        <v>64</v>
      </c>
      <c r="E65" s="89" t="s">
        <v>106</v>
      </c>
      <c r="F65" s="78" t="s">
        <v>11</v>
      </c>
      <c r="G65" s="86">
        <v>2010</v>
      </c>
      <c r="H65" s="81" t="s">
        <v>14</v>
      </c>
      <c r="I65" s="80" t="s">
        <v>9</v>
      </c>
      <c r="M65" t="s">
        <v>19</v>
      </c>
      <c r="N65" t="s">
        <v>9</v>
      </c>
      <c r="O65">
        <v>657</v>
      </c>
      <c r="P65">
        <v>46</v>
      </c>
      <c r="R65" s="51" t="s">
        <v>19</v>
      </c>
      <c r="S65" s="51" t="s">
        <v>9</v>
      </c>
      <c r="T65">
        <v>657</v>
      </c>
      <c r="U65">
        <v>46</v>
      </c>
      <c r="V65" s="33" t="s">
        <v>66</v>
      </c>
      <c r="X65" s="51" t="s">
        <v>19</v>
      </c>
      <c r="Y65" s="51" t="s">
        <v>9</v>
      </c>
      <c r="Z65">
        <v>813</v>
      </c>
      <c r="AA65">
        <v>5</v>
      </c>
      <c r="AB65" s="29" t="s">
        <v>67</v>
      </c>
      <c r="AD65" s="51" t="s">
        <v>19</v>
      </c>
      <c r="AE65" s="51" t="s">
        <v>9</v>
      </c>
      <c r="AF65">
        <v>707</v>
      </c>
      <c r="AG65">
        <v>4</v>
      </c>
      <c r="AJ65" s="51" t="s">
        <v>19</v>
      </c>
      <c r="AK65" s="51" t="s">
        <v>9</v>
      </c>
      <c r="AL65">
        <v>788</v>
      </c>
      <c r="AM65">
        <v>9</v>
      </c>
      <c r="AN65" s="28" t="s">
        <v>66</v>
      </c>
    </row>
    <row r="66" spans="2:40" ht="16.5" thickBot="1">
      <c r="C66" s="54"/>
      <c r="D66" s="12"/>
      <c r="E66" s="12"/>
      <c r="F66" s="10"/>
      <c r="G66" s="11"/>
      <c r="H66" s="11"/>
      <c r="I66" s="10"/>
      <c r="M66" t="s">
        <v>173</v>
      </c>
      <c r="N66" t="s">
        <v>173</v>
      </c>
      <c r="O66" t="s">
        <v>173</v>
      </c>
      <c r="P66" t="s">
        <v>173</v>
      </c>
      <c r="R66" s="52"/>
      <c r="S66" s="51"/>
      <c r="T66"/>
      <c r="U66"/>
      <c r="V66" s="29"/>
      <c r="X66" s="52" t="s">
        <v>19</v>
      </c>
      <c r="Y66" s="51" t="s">
        <v>9</v>
      </c>
      <c r="Z66">
        <v>836</v>
      </c>
      <c r="AA66">
        <v>6</v>
      </c>
      <c r="AB66" s="29" t="s">
        <v>67</v>
      </c>
      <c r="AD66" s="52" t="s">
        <v>19</v>
      </c>
      <c r="AE66" s="51" t="s">
        <v>9</v>
      </c>
      <c r="AF66">
        <v>738</v>
      </c>
      <c r="AG66">
        <v>5</v>
      </c>
      <c r="AJ66" s="52" t="s">
        <v>19</v>
      </c>
      <c r="AK66" s="51" t="s">
        <v>9</v>
      </c>
      <c r="AL66">
        <v>816</v>
      </c>
      <c r="AM66">
        <v>4</v>
      </c>
      <c r="AN66" s="28" t="s">
        <v>66</v>
      </c>
    </row>
    <row r="67" spans="2:40" ht="15.75">
      <c r="C67" s="54"/>
      <c r="D67" s="12"/>
      <c r="E67" s="12"/>
      <c r="F67" s="10"/>
      <c r="G67" s="11"/>
      <c r="H67" s="11"/>
      <c r="I67" s="10"/>
      <c r="M67"/>
      <c r="N67"/>
      <c r="O67"/>
      <c r="P67"/>
    </row>
    <row r="68" spans="2:40" ht="15.75">
      <c r="C68" s="54"/>
      <c r="D68" s="12"/>
      <c r="E68" s="12"/>
      <c r="F68" s="10"/>
      <c r="G68" s="11"/>
      <c r="H68" s="11"/>
      <c r="I68" s="10"/>
      <c r="M68"/>
      <c r="N68"/>
      <c r="O68"/>
      <c r="P68"/>
    </row>
    <row r="69" spans="2:40" ht="15.75">
      <c r="C69" s="54"/>
      <c r="D69" s="12"/>
      <c r="E69" s="12"/>
      <c r="F69" s="10"/>
      <c r="G69" s="11"/>
      <c r="H69" s="11"/>
      <c r="I69" s="10"/>
      <c r="M69"/>
      <c r="N69"/>
      <c r="O69"/>
      <c r="P69"/>
    </row>
    <row r="70" spans="2:40" ht="15.75">
      <c r="C70" s="54"/>
      <c r="D70" s="12"/>
      <c r="E70" s="12"/>
      <c r="F70" s="10"/>
      <c r="G70" s="11"/>
      <c r="H70" s="11"/>
      <c r="I70" s="10"/>
      <c r="M70"/>
      <c r="N70"/>
      <c r="O70"/>
      <c r="P70"/>
    </row>
    <row r="71" spans="2:40" ht="15.75">
      <c r="C71" s="54"/>
      <c r="D71" s="12"/>
      <c r="E71" s="12"/>
      <c r="F71" s="10"/>
      <c r="G71" s="11"/>
      <c r="H71" s="11"/>
      <c r="I71" s="10"/>
      <c r="M71"/>
      <c r="N71"/>
      <c r="O71"/>
      <c r="P71"/>
    </row>
    <row r="72" spans="2:40" ht="15.75">
      <c r="C72" s="11"/>
      <c r="D72" s="12"/>
      <c r="E72" s="12"/>
      <c r="F72" s="10"/>
      <c r="G72" s="11"/>
      <c r="H72" s="11"/>
      <c r="I72" s="10"/>
      <c r="M72"/>
      <c r="N72"/>
      <c r="O72"/>
      <c r="P72"/>
    </row>
    <row r="73" spans="2:40">
      <c r="M73"/>
      <c r="N73"/>
      <c r="O73"/>
      <c r="P73"/>
    </row>
    <row r="74" spans="2:40">
      <c r="M74"/>
      <c r="N74"/>
      <c r="O74"/>
      <c r="P74"/>
    </row>
    <row r="75" spans="2:40">
      <c r="M75"/>
      <c r="N75"/>
      <c r="O75"/>
      <c r="P75"/>
    </row>
    <row r="76" spans="2:40">
      <c r="M76"/>
      <c r="N76"/>
      <c r="O76"/>
      <c r="P76"/>
    </row>
    <row r="77" spans="2:40">
      <c r="M77"/>
      <c r="N77"/>
      <c r="O77"/>
      <c r="P77"/>
    </row>
    <row r="78" spans="2:40">
      <c r="M78"/>
      <c r="N78"/>
      <c r="O78"/>
      <c r="P78"/>
    </row>
    <row r="79" spans="2:40">
      <c r="M79"/>
      <c r="N79"/>
      <c r="O79"/>
      <c r="P79"/>
    </row>
    <row r="80" spans="2:40">
      <c r="M80"/>
      <c r="N80"/>
      <c r="O80"/>
      <c r="P80"/>
    </row>
    <row r="81" spans="13:16">
      <c r="M81"/>
      <c r="N81"/>
      <c r="O81"/>
      <c r="P81"/>
    </row>
    <row r="82" spans="13:16">
      <c r="M82"/>
      <c r="N82"/>
      <c r="O82"/>
      <c r="P82"/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CLASIFICACION GENERAL</vt:lpstr>
      <vt:lpstr>INSCRIPCIÓN</vt:lpstr>
      <vt:lpstr>Orden Carreras</vt:lpstr>
      <vt:lpstr>Series Mesa</vt:lpstr>
      <vt:lpstr>ListadoCorredores</vt:lpstr>
      <vt:lpstr>Bajas</vt:lpstr>
      <vt:lpstr>DATOS</vt:lpstr>
      <vt:lpstr>DorsalesSorteo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USUARIO</cp:lastModifiedBy>
  <cp:lastPrinted>2025-04-21T13:05:19Z</cp:lastPrinted>
  <dcterms:created xsi:type="dcterms:W3CDTF">2016-12-22T16:54:49Z</dcterms:created>
  <dcterms:modified xsi:type="dcterms:W3CDTF">2025-04-21T13:16:49Z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